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ценка ОУ 2018" sheetId="1" r:id="rId1"/>
    <sheet name="Сводный рейтинг ОУ 2018" sheetId="2" r:id="rId2"/>
  </sheets>
  <calcPr calcId="152511"/>
</workbook>
</file>

<file path=xl/calcChain.xml><?xml version="1.0" encoding="utf-8"?>
<calcChain xmlns="http://schemas.openxmlformats.org/spreadsheetml/2006/main">
  <c r="D5" i="2" l="1"/>
  <c r="AF44" i="1" l="1"/>
  <c r="G44" i="1"/>
  <c r="O44" i="1"/>
  <c r="Q44" i="1"/>
  <c r="S44" i="1"/>
  <c r="U44" i="1"/>
  <c r="W44" i="1"/>
  <c r="Y44" i="1"/>
  <c r="AA44" i="1"/>
  <c r="AC44" i="1"/>
  <c r="AE44" i="1"/>
  <c r="C44" i="1"/>
  <c r="AE46" i="1"/>
  <c r="AE45" i="1"/>
  <c r="Q30" i="1" l="1"/>
  <c r="Q8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C60" i="1"/>
  <c r="AE62" i="1"/>
  <c r="E57" i="1"/>
  <c r="I57" i="1"/>
  <c r="K57" i="1"/>
  <c r="M57" i="1"/>
  <c r="O57" i="1"/>
  <c r="Q57" i="1"/>
  <c r="U57" i="1"/>
  <c r="W57" i="1"/>
  <c r="Y57" i="1"/>
  <c r="AA57" i="1"/>
  <c r="AC57" i="1"/>
  <c r="C57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K41" i="1" l="1"/>
  <c r="AE43" i="1"/>
  <c r="AE42" i="1"/>
  <c r="AC14" i="1" l="1"/>
  <c r="Y14" i="1"/>
  <c r="S14" i="1"/>
  <c r="O14" i="1"/>
  <c r="K14" i="1"/>
  <c r="C14" i="1"/>
  <c r="AE24" i="1"/>
  <c r="AE23" i="1"/>
  <c r="AE22" i="1"/>
  <c r="AE21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E19" i="1"/>
  <c r="AE18" i="1"/>
  <c r="AE17" i="1"/>
  <c r="AE16" i="1"/>
  <c r="AC15" i="1"/>
  <c r="AA15" i="1"/>
  <c r="Y15" i="1"/>
  <c r="W15" i="1"/>
  <c r="U15" i="1"/>
  <c r="S15" i="1"/>
  <c r="Q15" i="1"/>
  <c r="Q14" i="1" s="1"/>
  <c r="O15" i="1"/>
  <c r="M15" i="1"/>
  <c r="M14" i="1" s="1"/>
  <c r="K15" i="1"/>
  <c r="I15" i="1"/>
  <c r="I14" i="1" s="1"/>
  <c r="G15" i="1"/>
  <c r="E15" i="1"/>
  <c r="E14" i="1" s="1"/>
  <c r="C15" i="1"/>
  <c r="AA14" i="1" l="1"/>
  <c r="G14" i="1"/>
  <c r="W14" i="1"/>
  <c r="U14" i="1"/>
  <c r="AE20" i="1"/>
  <c r="AE15" i="1"/>
  <c r="O30" i="1"/>
  <c r="E30" i="1"/>
  <c r="G30" i="1"/>
  <c r="I30" i="1"/>
  <c r="K30" i="1"/>
  <c r="M30" i="1"/>
  <c r="S30" i="1"/>
  <c r="U30" i="1"/>
  <c r="W30" i="1"/>
  <c r="Y30" i="1"/>
  <c r="AA30" i="1"/>
  <c r="AC30" i="1"/>
  <c r="C30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C8" i="1"/>
  <c r="AA8" i="1"/>
  <c r="Y8" i="1"/>
  <c r="W8" i="1"/>
  <c r="U8" i="1"/>
  <c r="S8" i="1"/>
  <c r="O8" i="1"/>
  <c r="M8" i="1"/>
  <c r="K8" i="1"/>
  <c r="I8" i="1"/>
  <c r="G8" i="1"/>
  <c r="E8" i="1"/>
  <c r="C8" i="1"/>
  <c r="AC5" i="1"/>
  <c r="AA5" i="1"/>
  <c r="Y5" i="1"/>
  <c r="W5" i="1"/>
  <c r="U5" i="1"/>
  <c r="S5" i="1"/>
  <c r="O5" i="1"/>
  <c r="M5" i="1"/>
  <c r="K5" i="1"/>
  <c r="I5" i="1"/>
  <c r="G5" i="1"/>
  <c r="E5" i="1"/>
  <c r="C5" i="1"/>
  <c r="AE53" i="1" l="1"/>
  <c r="AF52" i="1"/>
  <c r="AE52" i="1"/>
  <c r="AE50" i="1"/>
  <c r="O47" i="1" l="1"/>
  <c r="M47" i="1"/>
  <c r="I47" i="1"/>
  <c r="C47" i="1"/>
  <c r="AF63" i="1" l="1"/>
  <c r="AF60" i="1"/>
  <c r="AF57" i="1"/>
  <c r="AF54" i="1"/>
  <c r="AF50" i="1"/>
  <c r="AF47" i="1"/>
  <c r="AF41" i="1"/>
  <c r="AF39" i="1"/>
  <c r="AF37" i="1"/>
  <c r="AF35" i="1"/>
  <c r="AF33" i="1"/>
  <c r="AF30" i="1"/>
  <c r="AF27" i="1"/>
  <c r="AF14" i="1"/>
  <c r="AF11" i="1"/>
  <c r="AF8" i="1"/>
  <c r="AF5" i="1"/>
  <c r="AD67" i="1" l="1"/>
  <c r="D18" i="2" s="1"/>
  <c r="E18" i="2" s="1"/>
  <c r="F18" i="2" s="1"/>
  <c r="AB67" i="1"/>
  <c r="D17" i="2" s="1"/>
  <c r="E17" i="2" s="1"/>
  <c r="F17" i="2" s="1"/>
  <c r="Z67" i="1"/>
  <c r="D16" i="2" s="1"/>
  <c r="E16" i="2" s="1"/>
  <c r="F16" i="2" s="1"/>
  <c r="X67" i="1"/>
  <c r="D15" i="2" s="1"/>
  <c r="E15" i="2" s="1"/>
  <c r="F15" i="2" s="1"/>
  <c r="V67" i="1"/>
  <c r="D14" i="2" s="1"/>
  <c r="E14" i="2" s="1"/>
  <c r="F14" i="2" s="1"/>
  <c r="T67" i="1"/>
  <c r="D13" i="2" s="1"/>
  <c r="E13" i="2" s="1"/>
  <c r="F13" i="2" s="1"/>
  <c r="R67" i="1"/>
  <c r="D12" i="2" s="1"/>
  <c r="E12" i="2" s="1"/>
  <c r="F12" i="2" s="1"/>
  <c r="P67" i="1"/>
  <c r="D11" i="2" s="1"/>
  <c r="E11" i="2" s="1"/>
  <c r="F11" i="2" s="1"/>
  <c r="N67" i="1"/>
  <c r="D10" i="2" s="1"/>
  <c r="E10" i="2" s="1"/>
  <c r="F10" i="2" s="1"/>
  <c r="L67" i="1"/>
  <c r="D9" i="2" s="1"/>
  <c r="E9" i="2" s="1"/>
  <c r="F9" i="2" s="1"/>
  <c r="J67" i="1"/>
  <c r="D8" i="2" s="1"/>
  <c r="E8" i="2" s="1"/>
  <c r="F8" i="2" s="1"/>
  <c r="H67" i="1"/>
  <c r="D7" i="2" s="1"/>
  <c r="E7" i="2" s="1"/>
  <c r="F7" i="2" s="1"/>
  <c r="F67" i="1"/>
  <c r="D6" i="2" s="1"/>
  <c r="E6" i="2" s="1"/>
  <c r="F6" i="2" s="1"/>
  <c r="D67" i="1"/>
  <c r="AE65" i="1"/>
  <c r="AE66" i="1"/>
  <c r="AE64" i="1"/>
  <c r="AE61" i="1"/>
  <c r="AE59" i="1"/>
  <c r="AE58" i="1"/>
  <c r="AE51" i="1"/>
  <c r="AE49" i="1"/>
  <c r="AE48" i="1"/>
  <c r="AE40" i="1"/>
  <c r="AE38" i="1"/>
  <c r="AE36" i="1"/>
  <c r="AE34" i="1"/>
  <c r="AF67" i="1"/>
  <c r="AE32" i="1"/>
  <c r="AE31" i="1"/>
  <c r="AE29" i="1"/>
  <c r="AE28" i="1"/>
  <c r="AE13" i="1"/>
  <c r="AE12" i="1"/>
  <c r="AE10" i="1"/>
  <c r="AE9" i="1"/>
  <c r="AE7" i="1"/>
  <c r="AE6" i="1"/>
  <c r="E5" i="2" l="1"/>
  <c r="D19" i="2"/>
  <c r="E19" i="2" l="1"/>
  <c r="F5" i="2"/>
  <c r="F19" i="2" s="1"/>
</calcChain>
</file>

<file path=xl/sharedStrings.xml><?xml version="1.0" encoding="utf-8"?>
<sst xmlns="http://schemas.openxmlformats.org/spreadsheetml/2006/main" count="823" uniqueCount="88">
  <si>
    <t>Показатель</t>
  </si>
  <si>
    <t>Количество баллов</t>
  </si>
  <si>
    <t>х</t>
  </si>
  <si>
    <t>МБОУ Березовская СОШ № 1</t>
  </si>
  <si>
    <t>№ п/п</t>
  </si>
  <si>
    <t>Наименование показателя</t>
  </si>
  <si>
    <t>ИТОГО</t>
  </si>
  <si>
    <t>МБОУ Ивановская СОШ № 2</t>
  </si>
  <si>
    <t>МБОУ Малоозерская СОШ № 3</t>
  </si>
  <si>
    <t>МБОУ Новоалтатская СОШ № 4</t>
  </si>
  <si>
    <t>МБОУ Парнинская СОШ № 5</t>
  </si>
  <si>
    <t>МБОУ Родниковская СОШ № 6</t>
  </si>
  <si>
    <t xml:space="preserve">МБОУ Холмогорская СОШ </t>
  </si>
  <si>
    <t>МБОУ Шушенская  СОШ  № 8</t>
  </si>
  <si>
    <t>МБДОУ Березовский ДС "Семицветик"</t>
  </si>
  <si>
    <t>МБДОУ Парнинский ДС "Радуга"</t>
  </si>
  <si>
    <t>МБДОУ Новоалтатский ДС "Колокольчик"</t>
  </si>
  <si>
    <t>МБДОУ Холмогорский "Домовенок"</t>
  </si>
  <si>
    <t>МАДОУ "Родниковский детский сад"</t>
  </si>
  <si>
    <t>МБОУ ДОД ШР ДЮЦ № 35</t>
  </si>
  <si>
    <t>Р1 Уровень исполнения расходов образовательного учреждения за счет средств районного бюджета (без учета средств, имеющих целевое назначение)  Р1 = Ркис/ Ркпр х 100%</t>
  </si>
  <si>
    <t>Р2 Доля кассовых расходов (без средств, имеющих целевое назначение), произведенных образовательным учреждением в 4 квартале отчетного финансового года  Р2 = Ркис (4кв.) / Ркис(год.) х 100%</t>
  </si>
  <si>
    <t>Р3 Оценка качества планирования бюджетных ассигнований  Р3 = Оуточ / Рп x 100%</t>
  </si>
  <si>
    <t xml:space="preserve">     электроэнергия</t>
  </si>
  <si>
    <t xml:space="preserve">     теплоэнергия</t>
  </si>
  <si>
    <t xml:space="preserve">     водоснабжение</t>
  </si>
  <si>
    <t xml:space="preserve">    водоотведение</t>
  </si>
  <si>
    <t>n - количество источников энергии</t>
  </si>
  <si>
    <t>i - вид источника энергии (тепловая энергия, электрическая энергия, вода)</t>
  </si>
  <si>
    <t>Р4 Повышение энергетической эффективности Р4 = (сумм Э1 i / Э0 i )/n х100%</t>
  </si>
  <si>
    <t>Р5 Уровень исполнения расходов образовательного учреждения за счет средств краевого бюджета (без учета средств, имеющих целевое назначение) Р5 = Ркис/ Ркпр х 100%,</t>
  </si>
  <si>
    <t>Р6  Процент исполнения прогноза поступлений  средств, полученных от предпринимательской и иной приносящей доход деятельности                              (за исключением безвозмездных пожертвований) по итогам отчетного финансового года Р6 = Дфакт / Дплан х 100%</t>
  </si>
  <si>
    <t>Р7 Наличие у образовательного учреждения нереальной к взысканию дебиторской задолженности Р7 = Дтн, тыс.руб.</t>
  </si>
  <si>
    <t>Дебиторская задолженность отсутствует на начало отчетного финансового года и на 1 число, следующего за отчетным финансовым годом</t>
  </si>
  <si>
    <t xml:space="preserve">Кредиторская задолженность отсутствует на начало отчетного года и на 1-е число месяца, следующего за отчетным финансовым годом     </t>
  </si>
  <si>
    <t>Р11 Наличие нарушений бюджетного законодательства, выявленных в ходе проведения контрольных мероприятий органами муниципального  финансового контроля в отчетном финансовом году Р11 = Кфн / Квкм x 100%</t>
  </si>
  <si>
    <t>Р12 Количество ведомственных контрольных мероприятий, в ходе которых выявлены финансовые нарушения в отчетном финансовом году Р12 =  Кснх / Квкм x 100%</t>
  </si>
  <si>
    <t>Р13 Исполнение  судебных актов (штрафных санкций) по денежным обязательствам образовательного учреждения Р13 = Sp / Si х 100%</t>
  </si>
  <si>
    <t>Р14 Своевременность утверждения муниципальных заданий образовательного учреждения на текущий финансовый год и плановый период в  срок, установленный Постановлением администрации Шарыповского района Р14 = Тгз</t>
  </si>
  <si>
    <t>Тгз - количество дней отклонения фактической даты утверждения муниципальных  заданий подведомственным Главному распорядителю учреждениям на текущий финансовый год и плановый период от срока, установленного Постановлением администрации Шарыповского района</t>
  </si>
  <si>
    <t>Р15 Своевременность утверждения планов финансово-хозяйственной деятельности образовательного учреждения на текущий финансовый год и плановый период в соответствии со сроками, утвержденными органами администрации Шарыповского района (казенными учреждениями), осуществляющими функции и полномочия учредителя в отношении муниципальных бюджетных и автономных учреждений Р15 = Тфхд</t>
  </si>
  <si>
    <t>Тфхд - количество дней отклонения фактической даты утверждения плана финансово-хозяйственной деятельности образовательного учреждения на текущий финансовый год и плановый период от сроков, утвержденных органами администрации Шарыповского района (казенными учреждениями), осуществляющими функции и полномочия учредителя в отношении муниципальных бюджетных и автономных учреждений</t>
  </si>
  <si>
    <t>Р16 Размещение в полном объеме образовательным учреждением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10 марта текущего года</t>
  </si>
  <si>
    <t>информация, предусмотренная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10 марта текущего года размещена образовательным учреждением на официальном сайте в полном объеме</t>
  </si>
  <si>
    <t>информация, предусмотренная разделами I – VI, 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10 марта текущего года не размещена образовательным учреждением учреждениями на официальном сайте в полном объеме</t>
  </si>
  <si>
    <t>Р17 Отношение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образовательным организациям,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 Р17 = Рост / Рассиг x 100%</t>
  </si>
  <si>
    <t>Р18 Оценка использования бюджетных средств образовательными организациями на выполнение муниципального задания Р18 = Vo / Vc х 100%</t>
  </si>
  <si>
    <t>Р8 Изменение дебиторской задолженности образовательного учреждения  в отчетном периоде по сравнению с началом финансового года, тыс.руб.</t>
  </si>
  <si>
    <t>Р9 Наличие у образовательного учреждения просроченной кредиторской задолженности Р9 = Ктп, тыс.руб.</t>
  </si>
  <si>
    <t>Р10 Изменение кредиторской задолженности образовательного учреждения в течение отчетного периода  (**), тыс.руб.</t>
  </si>
  <si>
    <t>Ркис – кассовые расходы образовательного учреждения за счет средств районного бюджета (без учета средств, имеющих целевое назначение) в отчетном периоде,тыс. руб.</t>
  </si>
  <si>
    <t>Ркпр – плановые расходы образовательного учреждения за счет средств районного бюджета (без учета средств, имеющих целевое назначение) за отчетный период,тыс. руб.</t>
  </si>
  <si>
    <r>
      <t>Ркис</t>
    </r>
    <r>
      <rPr>
        <vertAlign val="subscript"/>
        <sz val="10"/>
        <color theme="1"/>
        <rFont val="Times New Roman"/>
        <family val="1"/>
        <charset val="204"/>
      </rPr>
      <t xml:space="preserve">(год) </t>
    </r>
    <r>
      <rPr>
        <sz val="10"/>
        <color theme="1"/>
        <rFont val="Times New Roman"/>
        <family val="1"/>
        <charset val="204"/>
      </rPr>
      <t>- кассовые расходы (без учета средств, имеющих целевое назначение) произведенные образовательным учреждением за  отчетный финансовый  год,тыс. руб.</t>
    </r>
  </si>
  <si>
    <r>
      <t>Ркис</t>
    </r>
    <r>
      <rPr>
        <vertAlign val="subscript"/>
        <sz val="10"/>
        <color theme="1"/>
        <rFont val="Times New Roman"/>
        <family val="1"/>
        <charset val="204"/>
      </rPr>
      <t>(4кв.)</t>
    </r>
    <r>
      <rPr>
        <sz val="10"/>
        <color theme="1"/>
        <rFont val="Times New Roman"/>
        <family val="1"/>
        <charset val="204"/>
      </rPr>
      <t xml:space="preserve"> - кассовые расходы (без учета средств, имеющих целевое назначение) произведенные образовательным учреждением в 4 квартале отчетного финансового года,тыс. руб.</t>
    </r>
  </si>
  <si>
    <t>Оуточ - объем бюджетных ассигнований, перераспределенных за отчетный период без учета изменений, внесенных в связи с уточнением районного бюджета,тыс. руб.</t>
  </si>
  <si>
    <t>Рп - объем бюджетных ассигнований за отчетный период,тыс. руб.</t>
  </si>
  <si>
    <t>Э1 - объем услуг (раздельно по каждому источнику энергии), потребленных образовательным учреждением, в отчетном году,тыс. руб.</t>
  </si>
  <si>
    <t>Э0 - объем услуг (раздельно по каждому источнику энергии), потребленных образовательным учреждением в году, предшествующему отчетному,тыс. руб.</t>
  </si>
  <si>
    <t>Ркис – кассовые расходы образовательного учреждения за счет средств краевого бюджета (без учета средств, имеющих целевое назначение) в отчетном периоде,тыс. руб.</t>
  </si>
  <si>
    <t>Ркпр – плановые расходы образовательного учреждения за счет средств краевого бюджета (без учета средств, имеющих целевое назначение) за отчетный период,тыс. руб.</t>
  </si>
  <si>
    <t>Дплан - прогноз поступлений  средств, полученных от предпринимательской и иной приносящей доход деятельности                              (за исключением безвозмездных пожертвований),тыс. руб.</t>
  </si>
  <si>
    <t>Дфакт - фактическое поступление средств, полученных от предпринимательской и иной приносящей доход деятельности                              (за исключением безвозмездных пожертвований),тыс. руб.</t>
  </si>
  <si>
    <t>Дтн - объем нереальной к взысканию дебиторской задолженности образовательного учреждения по расчетам с дебиторами по состоянию на 1-е число месяца, следующего за отчетным финансовым годом,тыс. руб.</t>
  </si>
  <si>
    <t>Ктп - объем просроченной кредиторской задолженности образовательного учреждения по расчетам с кредиторами по состоянию на 1-е число месяца, следующего за отчетным финансовым годом,тыс. руб.</t>
  </si>
  <si>
    <t>Кфн - количество внешних контрольных мероприятий, проведенных в отношении образовательного учреждения, в ходе которых выявлены нарушения бюджетного законодательства в отчетном году, ед.</t>
  </si>
  <si>
    <t>Квкм - количество внешних контрольных мероприятий, проведенных в отношении образовательного учреждения в отчетном году, ед.</t>
  </si>
  <si>
    <t>Кснх - количество ведомственных контрольных мероприятий, проведенных МКУ УО ШР в отношении подведомственных учреждений, в ходе которых выявлены финансовые  нарушения в отчетном финансовом году, ед.</t>
  </si>
  <si>
    <t>Квкм - количество ведомственных контрольных мероприятий, проведенных  МКУ УО ШР в отношении подведомственных учреждений в отчетном финансовом году, ед.</t>
  </si>
  <si>
    <t>Sр - исполнено по судебным актам на основании исполнительных документов и других экономических санкций образовательного учреждения за счет средств районного бюджета в отчетном финансовом году,тыс. руб.</t>
  </si>
  <si>
    <t>Si - исполнено по судебным актам на основании исполнительных документов и других экономических санкций образовательного учреждения за счет средств районного бюджета в году, предшествующем отчетному финансовому году,тыс. руб.</t>
  </si>
  <si>
    <t>Рост - сумма остатков средств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образовательного учреждения, по состоянию на 31 декабря отчетного периода,тыс. руб.</t>
  </si>
  <si>
    <t>Рассиг - общий объем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образовательного учреждения, на отчетный период,тыс. руб.</t>
  </si>
  <si>
    <t>Vo - остаток денежных средств на конец отчетного периода на счетах образовательных учреждений на выполнение муниципального задания,тыс. руб.</t>
  </si>
  <si>
    <t>Vc - общий объем средств районного бюджета, выделенных образовательным организациям на выполнение муниципального задания,тыс. руб.</t>
  </si>
  <si>
    <t>n - количество услуг (работ), оказанных (выполненных) образовательным учреждением в отчетном финансовом году, ед.</t>
  </si>
  <si>
    <t>N - количество подведомственных МКУ УО ШР учреждений, которым доведено муниципальное задание в отчетном финансовом году, ед.</t>
  </si>
  <si>
    <t>Р19 Наличие отклонений фактических значений показателей муниципальных заданий в отчетном финансовом году от плановых значений Р19 = (сумм ОЦ итоговая / n) / N, %</t>
  </si>
  <si>
    <t>ОЦ итоговая - итоговая оценка выполнения образовательным учреждением муниципального задания по каждой муниципальной услуге (работе), рассчитанная в соответствии с методикой утвержденной Постановлением администрации Шарыповского района, %</t>
  </si>
  <si>
    <t>Наименование образовательного учреждения</t>
  </si>
  <si>
    <t>Место в рейтинге</t>
  </si>
  <si>
    <t xml:space="preserve">N 
п/п
</t>
  </si>
  <si>
    <t xml:space="preserve">Суммарная оценка качества
деятельности (КДОО), баллов
</t>
  </si>
  <si>
    <t xml:space="preserve">Уровень качества деятельности (Q)
Максимальный уровень качества = 1
</t>
  </si>
  <si>
    <t xml:space="preserve">Рейтинговая 
оценка (R)
Максимальная рейтинговая оценка = 5
</t>
  </si>
  <si>
    <t>Среднее значение</t>
  </si>
  <si>
    <t xml:space="preserve">СВОДНЫЙ РЕЙТИНГ ОБРАЗОВАТЕЛЬНЫХ УЧРЕЖДЕНИЙ ПО КАЧЕСТВУ ДЕЯТЕЛЬНОСТИ
</t>
  </si>
  <si>
    <t>Оценка качества деятельности муниципальных образовательных учреждений, подведомственных муниципальному казенному учреждению «Управление образования Шарыповского района» за 2018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</si>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</sst>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2" fillId="2" borderId="1" xfId="0" applyFont="1" applyFill="1" applyBorder="1" applyAlignment="1">
      <alignment horizontal="justify" vertical="center"/>
    </xf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workbookViewId="0">
      <pane xSplit="2" ySplit="4" topLeftCell="N62" activePane="bottomRight" state="frozen"/>
      <selection pane="topRight" activeCell="C1" sqref="C1"/>
      <selection pane="bottomLeft" activeCell="A4" sqref="A4"/>
      <selection pane="bottomRight" activeCell="Y70" sqref="Y70"/>
    </sheetView>
  </sheetViews>
  <sheetFormatPr defaultRowHeight="15" x14ac:dyDescent="0.25"/>
  <cols>
    <col min="1" max="1" width="5.85546875" customWidth="1"/>
    <col min="2" max="2" width="40.7109375" customWidth="1"/>
    <col min="3" max="3" width="9.7109375" customWidth="1"/>
    <col min="4" max="4" width="10.28515625" customWidth="1"/>
    <col min="5" max="5" width="11.140625" customWidth="1"/>
    <col min="6" max="6" width="10.140625" customWidth="1"/>
    <col min="7" max="7" width="10.85546875" customWidth="1"/>
    <col min="8" max="9" width="10.28515625" customWidth="1"/>
    <col min="10" max="10" width="10.140625" customWidth="1"/>
    <col min="11" max="11" width="9.5703125" customWidth="1"/>
    <col min="12" max="12" width="10.140625" customWidth="1"/>
    <col min="13" max="13" width="9.7109375" customWidth="1"/>
    <col min="14" max="14" width="10.140625" customWidth="1"/>
    <col min="15" max="15" width="9.5703125" customWidth="1"/>
    <col min="16" max="16" width="10.140625" customWidth="1"/>
    <col min="17" max="17" width="9.85546875" customWidth="1"/>
    <col min="18" max="18" width="10.5703125" customWidth="1"/>
    <col min="19" max="19" width="9.85546875" customWidth="1"/>
    <col min="20" max="20" width="10" customWidth="1"/>
    <col min="21" max="21" width="9.85546875" customWidth="1"/>
    <col min="22" max="22" width="10.7109375" customWidth="1"/>
    <col min="23" max="23" width="10" customWidth="1"/>
    <col min="24" max="24" width="10.28515625" customWidth="1"/>
    <col min="25" max="25" width="10" customWidth="1"/>
    <col min="26" max="26" width="10.140625" customWidth="1"/>
    <col min="27" max="27" width="10" customWidth="1"/>
    <col min="28" max="28" width="10.140625" customWidth="1"/>
    <col min="29" max="29" width="10.28515625" customWidth="1"/>
    <col min="30" max="30" width="9.85546875" customWidth="1"/>
    <col min="31" max="31" width="10.140625" customWidth="1"/>
    <col min="32" max="32" width="10.85546875" customWidth="1"/>
  </cols>
  <sheetData>
    <row r="1" spans="1:32" ht="39" customHeight="1" x14ac:dyDescent="0.3">
      <c r="B1" s="22"/>
      <c r="C1" s="34" t="s">
        <v>86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3" spans="1:32" ht="36" customHeight="1" x14ac:dyDescent="0.25">
      <c r="A3" s="41" t="s">
        <v>4</v>
      </c>
      <c r="B3" s="39" t="s">
        <v>5</v>
      </c>
      <c r="C3" s="36" t="s">
        <v>3</v>
      </c>
      <c r="D3" s="37"/>
      <c r="E3" s="36" t="s">
        <v>7</v>
      </c>
      <c r="F3" s="37"/>
      <c r="G3" s="36" t="s">
        <v>8</v>
      </c>
      <c r="H3" s="37"/>
      <c r="I3" s="36" t="s">
        <v>9</v>
      </c>
      <c r="J3" s="37"/>
      <c r="K3" s="36" t="s">
        <v>10</v>
      </c>
      <c r="L3" s="37"/>
      <c r="M3" s="43" t="s">
        <v>11</v>
      </c>
      <c r="N3" s="44"/>
      <c r="O3" s="36" t="s">
        <v>12</v>
      </c>
      <c r="P3" s="37"/>
      <c r="Q3" s="36" t="s">
        <v>13</v>
      </c>
      <c r="R3" s="37"/>
      <c r="S3" s="36" t="s">
        <v>14</v>
      </c>
      <c r="T3" s="37"/>
      <c r="U3" s="36" t="s">
        <v>15</v>
      </c>
      <c r="V3" s="37"/>
      <c r="W3" s="36" t="s">
        <v>16</v>
      </c>
      <c r="X3" s="37"/>
      <c r="Y3" s="36" t="s">
        <v>17</v>
      </c>
      <c r="Z3" s="37"/>
      <c r="AA3" s="36" t="s">
        <v>18</v>
      </c>
      <c r="AB3" s="37"/>
      <c r="AC3" s="36" t="s">
        <v>19</v>
      </c>
      <c r="AD3" s="37"/>
      <c r="AE3" s="36" t="s">
        <v>6</v>
      </c>
      <c r="AF3" s="37"/>
    </row>
    <row r="4" spans="1:32" ht="25.5" customHeight="1" x14ac:dyDescent="0.25">
      <c r="A4" s="42"/>
      <c r="B4" s="40"/>
      <c r="C4" s="3" t="s">
        <v>0</v>
      </c>
      <c r="D4" s="4" t="s">
        <v>1</v>
      </c>
      <c r="E4" s="3" t="s">
        <v>0</v>
      </c>
      <c r="F4" s="4" t="s">
        <v>1</v>
      </c>
      <c r="G4" s="3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4" t="s">
        <v>1</v>
      </c>
      <c r="M4" s="4" t="s">
        <v>0</v>
      </c>
      <c r="N4" s="4" t="s">
        <v>1</v>
      </c>
      <c r="O4" s="4" t="s">
        <v>0</v>
      </c>
      <c r="P4" s="4" t="s">
        <v>1</v>
      </c>
      <c r="Q4" s="4" t="s">
        <v>0</v>
      </c>
      <c r="R4" s="4" t="s">
        <v>1</v>
      </c>
      <c r="S4" s="4" t="s">
        <v>0</v>
      </c>
      <c r="T4" s="4" t="s">
        <v>1</v>
      </c>
      <c r="U4" s="4" t="s">
        <v>0</v>
      </c>
      <c r="V4" s="4" t="s">
        <v>1</v>
      </c>
      <c r="W4" s="4" t="s">
        <v>0</v>
      </c>
      <c r="X4" s="4" t="s">
        <v>1</v>
      </c>
      <c r="Y4" s="4" t="s">
        <v>0</v>
      </c>
      <c r="Z4" s="4" t="s">
        <v>1</v>
      </c>
      <c r="AA4" s="4" t="s">
        <v>0</v>
      </c>
      <c r="AB4" s="4" t="s">
        <v>1</v>
      </c>
      <c r="AC4" s="4" t="s">
        <v>0</v>
      </c>
      <c r="AD4" s="4" t="s">
        <v>1</v>
      </c>
      <c r="AE4" s="4" t="s">
        <v>0</v>
      </c>
      <c r="AF4" s="4" t="s">
        <v>1</v>
      </c>
    </row>
    <row r="5" spans="1:32" ht="52.5" customHeight="1" x14ac:dyDescent="0.25">
      <c r="A5" s="38">
        <v>1</v>
      </c>
      <c r="B5" s="2" t="s">
        <v>20</v>
      </c>
      <c r="C5" s="27">
        <f>C6/C7 *100</f>
        <v>100</v>
      </c>
      <c r="D5" s="25">
        <v>5</v>
      </c>
      <c r="E5" s="27">
        <f>E6/E7 *100</f>
        <v>100</v>
      </c>
      <c r="F5" s="25">
        <v>5</v>
      </c>
      <c r="G5" s="27">
        <f>G6/G7 *100</f>
        <v>100</v>
      </c>
      <c r="H5" s="25">
        <v>5</v>
      </c>
      <c r="I5" s="27">
        <f>I6/I7 *100</f>
        <v>100</v>
      </c>
      <c r="J5" s="25">
        <v>5</v>
      </c>
      <c r="K5" s="27">
        <f>K6/K7 *100</f>
        <v>97.533036828464461</v>
      </c>
      <c r="L5" s="25">
        <v>4</v>
      </c>
      <c r="M5" s="27">
        <f>M6/M7 *100</f>
        <v>100</v>
      </c>
      <c r="N5" s="25">
        <v>5</v>
      </c>
      <c r="O5" s="27">
        <f>O6/O7 *100</f>
        <v>100</v>
      </c>
      <c r="P5" s="25">
        <v>5</v>
      </c>
      <c r="Q5" s="27">
        <v>100</v>
      </c>
      <c r="R5" s="25">
        <v>5</v>
      </c>
      <c r="S5" s="27">
        <f>S6/S7 *100</f>
        <v>100</v>
      </c>
      <c r="T5" s="25">
        <v>5</v>
      </c>
      <c r="U5" s="27">
        <f>U6/U7 *100</f>
        <v>100</v>
      </c>
      <c r="V5" s="25">
        <v>5</v>
      </c>
      <c r="W5" s="27">
        <f>W6/W7 *100</f>
        <v>100</v>
      </c>
      <c r="X5" s="25">
        <v>5</v>
      </c>
      <c r="Y5" s="27">
        <f>Y6/Y7 *100</f>
        <v>100</v>
      </c>
      <c r="Z5" s="25">
        <v>5</v>
      </c>
      <c r="AA5" s="27">
        <f>AA6/AA7 *100</f>
        <v>100</v>
      </c>
      <c r="AB5" s="25">
        <v>5</v>
      </c>
      <c r="AC5" s="27">
        <f>AC6/AC7 *100</f>
        <v>100</v>
      </c>
      <c r="AD5" s="25">
        <v>5</v>
      </c>
      <c r="AE5" s="25"/>
      <c r="AF5" s="26">
        <f>D5+F5+H5+J5+L5+N5+P5+R5+T5+V5+X5+Z5+AB5+AD5</f>
        <v>69</v>
      </c>
    </row>
    <row r="6" spans="1:32" ht="51" x14ac:dyDescent="0.25">
      <c r="A6" s="38"/>
      <c r="B6" s="1" t="s">
        <v>50</v>
      </c>
      <c r="C6" s="32">
        <v>16333.9</v>
      </c>
      <c r="D6" s="32" t="s">
        <v>2</v>
      </c>
      <c r="E6" s="32">
        <v>5520.1</v>
      </c>
      <c r="F6" s="32" t="s">
        <v>2</v>
      </c>
      <c r="G6" s="32">
        <v>3954.4</v>
      </c>
      <c r="H6" s="32" t="s">
        <v>2</v>
      </c>
      <c r="I6" s="32">
        <v>15006.9</v>
      </c>
      <c r="J6" s="32" t="s">
        <v>2</v>
      </c>
      <c r="K6" s="32">
        <v>12192.8</v>
      </c>
      <c r="L6" s="32" t="s">
        <v>2</v>
      </c>
      <c r="M6" s="32">
        <v>10229.6</v>
      </c>
      <c r="N6" s="32" t="s">
        <v>2</v>
      </c>
      <c r="O6" s="32">
        <v>14120.9</v>
      </c>
      <c r="P6" s="32" t="s">
        <v>2</v>
      </c>
      <c r="Q6" s="32">
        <v>5375.8</v>
      </c>
      <c r="R6" s="32" t="s">
        <v>2</v>
      </c>
      <c r="S6" s="32">
        <v>3922.3</v>
      </c>
      <c r="T6" s="32" t="s">
        <v>2</v>
      </c>
      <c r="U6" s="32">
        <v>2761.1</v>
      </c>
      <c r="V6" s="32" t="s">
        <v>2</v>
      </c>
      <c r="W6" s="32">
        <v>2126.1</v>
      </c>
      <c r="X6" s="32" t="s">
        <v>2</v>
      </c>
      <c r="Y6" s="32">
        <v>3311</v>
      </c>
      <c r="Z6" s="32" t="s">
        <v>2</v>
      </c>
      <c r="AA6" s="32">
        <v>3912.1</v>
      </c>
      <c r="AB6" s="32" t="s">
        <v>2</v>
      </c>
      <c r="AC6" s="32">
        <v>18187.5</v>
      </c>
      <c r="AD6" s="32" t="s">
        <v>2</v>
      </c>
      <c r="AE6" s="32">
        <f>C6+E6+G6+I6+K6+M6+O6+Q6+S6+U6+W6+Y6+AA6+AC6</f>
        <v>116954.50000000003</v>
      </c>
      <c r="AF6" s="32" t="s">
        <v>2</v>
      </c>
    </row>
    <row r="7" spans="1:32" ht="51" x14ac:dyDescent="0.25">
      <c r="A7" s="38"/>
      <c r="B7" s="1" t="s">
        <v>51</v>
      </c>
      <c r="C7" s="32">
        <v>16333.9</v>
      </c>
      <c r="D7" s="32" t="s">
        <v>2</v>
      </c>
      <c r="E7" s="32">
        <v>5520.1</v>
      </c>
      <c r="F7" s="32" t="s">
        <v>2</v>
      </c>
      <c r="G7" s="32">
        <v>3954.4</v>
      </c>
      <c r="H7" s="32" t="s">
        <v>2</v>
      </c>
      <c r="I7" s="32">
        <v>15006.9</v>
      </c>
      <c r="J7" s="32" t="s">
        <v>2</v>
      </c>
      <c r="K7" s="32">
        <v>12501.2</v>
      </c>
      <c r="L7" s="32" t="s">
        <v>2</v>
      </c>
      <c r="M7" s="32">
        <v>10229.6</v>
      </c>
      <c r="N7" s="32" t="s">
        <v>2</v>
      </c>
      <c r="O7" s="32">
        <v>14120.9</v>
      </c>
      <c r="P7" s="32" t="s">
        <v>2</v>
      </c>
      <c r="Q7" s="32">
        <v>5379.8</v>
      </c>
      <c r="R7" s="32" t="s">
        <v>2</v>
      </c>
      <c r="S7" s="32">
        <v>3922.3</v>
      </c>
      <c r="T7" s="32" t="s">
        <v>2</v>
      </c>
      <c r="U7" s="32">
        <v>2761.1</v>
      </c>
      <c r="V7" s="32" t="s">
        <v>2</v>
      </c>
      <c r="W7" s="32">
        <v>2126.1</v>
      </c>
      <c r="X7" s="32" t="s">
        <v>2</v>
      </c>
      <c r="Y7" s="32">
        <v>3311</v>
      </c>
      <c r="Z7" s="32" t="s">
        <v>2</v>
      </c>
      <c r="AA7" s="32">
        <v>3912.1</v>
      </c>
      <c r="AB7" s="32" t="s">
        <v>2</v>
      </c>
      <c r="AC7" s="32">
        <v>18187.5</v>
      </c>
      <c r="AD7" s="32" t="s">
        <v>2</v>
      </c>
      <c r="AE7" s="32">
        <f>C7+E7+G7+I7+K7+M7+O7+Q7+S7+U7+W7+Y7+AA7+AC7</f>
        <v>117266.90000000002</v>
      </c>
      <c r="AF7" s="32" t="s">
        <v>2</v>
      </c>
    </row>
    <row r="8" spans="1:32" ht="64.5" x14ac:dyDescent="0.25">
      <c r="A8" s="38">
        <v>2</v>
      </c>
      <c r="B8" s="2" t="s">
        <v>21</v>
      </c>
      <c r="C8" s="27">
        <f>C10/C9*100</f>
        <v>37.194213354785546</v>
      </c>
      <c r="D8" s="25">
        <v>2</v>
      </c>
      <c r="E8" s="27">
        <f>E10/E9*100</f>
        <v>36.739508974001403</v>
      </c>
      <c r="F8" s="25">
        <v>2</v>
      </c>
      <c r="G8" s="27">
        <f>G10/G9*100</f>
        <v>33.338133899800177</v>
      </c>
      <c r="H8" s="25">
        <v>3</v>
      </c>
      <c r="I8" s="27">
        <f>I10/I9*100</f>
        <v>35.95722726974104</v>
      </c>
      <c r="J8" s="25">
        <v>2</v>
      </c>
      <c r="K8" s="27">
        <f>K10/K9*100</f>
        <v>36.147390708276887</v>
      </c>
      <c r="L8" s="25">
        <v>2</v>
      </c>
      <c r="M8" s="27">
        <f>M10/M9*100</f>
        <v>37.661728709031379</v>
      </c>
      <c r="N8" s="25">
        <v>2</v>
      </c>
      <c r="O8" s="27">
        <f>O10/O9*100</f>
        <v>31.651933420431988</v>
      </c>
      <c r="P8" s="25">
        <v>3</v>
      </c>
      <c r="Q8" s="27">
        <f>Q10/Q9*100</f>
        <v>39.790095078329472</v>
      </c>
      <c r="R8" s="25">
        <v>2</v>
      </c>
      <c r="S8" s="27">
        <f>S10/S9*100</f>
        <v>37.587816840213854</v>
      </c>
      <c r="T8" s="25">
        <v>2</v>
      </c>
      <c r="U8" s="27">
        <f>U10/U9*100</f>
        <v>39.521563822360264</v>
      </c>
      <c r="V8" s="25">
        <v>2</v>
      </c>
      <c r="W8" s="27">
        <f>W10/W9*100</f>
        <v>44.064616276887911</v>
      </c>
      <c r="X8" s="25">
        <v>1</v>
      </c>
      <c r="Y8" s="27">
        <f>Y10/Y9*100</f>
        <v>36.993047760752475</v>
      </c>
      <c r="Z8" s="25">
        <v>2</v>
      </c>
      <c r="AA8" s="27">
        <f>AA10/AA9*100</f>
        <v>44.375175270185736</v>
      </c>
      <c r="AB8" s="25">
        <v>1</v>
      </c>
      <c r="AC8" s="27">
        <f>AC10/AC9*100</f>
        <v>29.821954141994627</v>
      </c>
      <c r="AD8" s="25">
        <v>4</v>
      </c>
      <c r="AE8" s="27"/>
      <c r="AF8" s="26">
        <f>D8+F8+H8+J8+L8+N8+P8+R8+T8+V8+X8+Z8+AB8+AD8</f>
        <v>30</v>
      </c>
    </row>
    <row r="9" spans="1:32" ht="52.5" x14ac:dyDescent="0.25">
      <c r="A9" s="38"/>
      <c r="B9" s="1" t="s">
        <v>52</v>
      </c>
      <c r="C9" s="32">
        <v>51338.9</v>
      </c>
      <c r="D9" s="32" t="s">
        <v>2</v>
      </c>
      <c r="E9" s="32">
        <v>26532.2</v>
      </c>
      <c r="F9" s="32" t="s">
        <v>2</v>
      </c>
      <c r="G9" s="32">
        <v>16664.7</v>
      </c>
      <c r="H9" s="32" t="s">
        <v>2</v>
      </c>
      <c r="I9" s="32">
        <v>51752.6</v>
      </c>
      <c r="J9" s="32" t="s">
        <v>2</v>
      </c>
      <c r="K9" s="32">
        <v>49308.4</v>
      </c>
      <c r="L9" s="32" t="s">
        <v>2</v>
      </c>
      <c r="M9" s="32">
        <v>37748.400000000001</v>
      </c>
      <c r="N9" s="32" t="s">
        <v>2</v>
      </c>
      <c r="O9" s="32">
        <v>58937</v>
      </c>
      <c r="P9" s="32" t="s">
        <v>2</v>
      </c>
      <c r="Q9" s="32">
        <v>18837.099999999999</v>
      </c>
      <c r="R9" s="32" t="s">
        <v>2</v>
      </c>
      <c r="S9" s="32">
        <v>13579.4</v>
      </c>
      <c r="T9" s="32" t="s">
        <v>2</v>
      </c>
      <c r="U9" s="32">
        <v>7018.7</v>
      </c>
      <c r="V9" s="32" t="s">
        <v>2</v>
      </c>
      <c r="W9" s="32">
        <v>5862.3</v>
      </c>
      <c r="X9" s="32" t="s">
        <v>2</v>
      </c>
      <c r="Y9" s="32">
        <v>11492.7</v>
      </c>
      <c r="Z9" s="32" t="s">
        <v>2</v>
      </c>
      <c r="AA9" s="32">
        <v>9271.4</v>
      </c>
      <c r="AB9" s="32" t="s">
        <v>2</v>
      </c>
      <c r="AC9" s="32">
        <v>34384.400000000001</v>
      </c>
      <c r="AD9" s="32" t="s">
        <v>2</v>
      </c>
      <c r="AE9" s="32">
        <f>C9+E9+G9+I9+K9+M9+O9+Q9+S9+U9+W9+Y9+AA9+AC9</f>
        <v>392728.2</v>
      </c>
      <c r="AF9" s="32" t="s">
        <v>2</v>
      </c>
    </row>
    <row r="10" spans="1:32" ht="54.75" customHeight="1" x14ac:dyDescent="0.25">
      <c r="A10" s="38"/>
      <c r="B10" s="1" t="s">
        <v>53</v>
      </c>
      <c r="C10" s="32">
        <v>19095.099999999999</v>
      </c>
      <c r="D10" s="32" t="s">
        <v>2</v>
      </c>
      <c r="E10" s="32">
        <v>9747.7999999999993</v>
      </c>
      <c r="F10" s="32" t="s">
        <v>2</v>
      </c>
      <c r="G10" s="32">
        <v>5555.7</v>
      </c>
      <c r="H10" s="32" t="s">
        <v>2</v>
      </c>
      <c r="I10" s="32">
        <v>18608.8</v>
      </c>
      <c r="J10" s="32" t="s">
        <v>2</v>
      </c>
      <c r="K10" s="32">
        <v>17823.7</v>
      </c>
      <c r="L10" s="32" t="s">
        <v>2</v>
      </c>
      <c r="M10" s="32">
        <v>14216.7</v>
      </c>
      <c r="N10" s="32" t="s">
        <v>2</v>
      </c>
      <c r="O10" s="32">
        <v>18654.7</v>
      </c>
      <c r="P10" s="32" t="s">
        <v>2</v>
      </c>
      <c r="Q10" s="32">
        <v>7495.3</v>
      </c>
      <c r="R10" s="32" t="s">
        <v>2</v>
      </c>
      <c r="S10" s="32">
        <v>5104.2</v>
      </c>
      <c r="T10" s="32" t="s">
        <v>2</v>
      </c>
      <c r="U10" s="32">
        <v>2773.9</v>
      </c>
      <c r="V10" s="32" t="s">
        <v>2</v>
      </c>
      <c r="W10" s="32">
        <v>2583.1999999999998</v>
      </c>
      <c r="X10" s="32" t="s">
        <v>2</v>
      </c>
      <c r="Y10" s="32">
        <v>4251.5</v>
      </c>
      <c r="Z10" s="32" t="s">
        <v>2</v>
      </c>
      <c r="AA10" s="32">
        <v>4114.2</v>
      </c>
      <c r="AB10" s="32" t="s">
        <v>2</v>
      </c>
      <c r="AC10" s="32">
        <v>10254.1</v>
      </c>
      <c r="AD10" s="32" t="s">
        <v>2</v>
      </c>
      <c r="AE10" s="32">
        <f>C10+E10+G10+I10+K10+M10+O10+Q10+S10+U10+W10+Y10+AA10+AC10</f>
        <v>140278.89999999997</v>
      </c>
      <c r="AF10" s="32" t="s">
        <v>2</v>
      </c>
    </row>
    <row r="11" spans="1:32" ht="26.25" x14ac:dyDescent="0.25">
      <c r="A11" s="38">
        <v>3</v>
      </c>
      <c r="B11" s="2" t="s">
        <v>22</v>
      </c>
      <c r="C11" s="27">
        <f>C12/C13*100</f>
        <v>9.5466550930677663</v>
      </c>
      <c r="D11" s="25">
        <v>3</v>
      </c>
      <c r="E11" s="27">
        <f>E12/E13*100</f>
        <v>12.767281387622367</v>
      </c>
      <c r="F11" s="25">
        <v>2</v>
      </c>
      <c r="G11" s="27">
        <f>G12/G13*100</f>
        <v>6.1990094982893522</v>
      </c>
      <c r="H11" s="25">
        <v>3</v>
      </c>
      <c r="I11" s="27">
        <f>I12/I13*100</f>
        <v>5.5829104157054905</v>
      </c>
      <c r="J11" s="25">
        <v>3</v>
      </c>
      <c r="K11" s="27">
        <f>K12/K13*100</f>
        <v>5.6992697453460295</v>
      </c>
      <c r="L11" s="25">
        <v>3</v>
      </c>
      <c r="M11" s="27">
        <f>M12/M13*100</f>
        <v>8.6839744533854617</v>
      </c>
      <c r="N11" s="25">
        <v>3</v>
      </c>
      <c r="O11" s="27">
        <f>O12/O13*100</f>
        <v>12.631997252991036</v>
      </c>
      <c r="P11" s="25">
        <v>2</v>
      </c>
      <c r="Q11" s="27">
        <f>Q12/Q13*100</f>
        <v>9.282856397321039</v>
      </c>
      <c r="R11" s="25">
        <v>3</v>
      </c>
      <c r="S11" s="27">
        <f>S12/S13*100</f>
        <v>17.468859507052624</v>
      </c>
      <c r="T11" s="25">
        <v>1</v>
      </c>
      <c r="U11" s="27">
        <f>U12/U13*100</f>
        <v>7.3996281736514193</v>
      </c>
      <c r="V11" s="25">
        <v>3</v>
      </c>
      <c r="W11" s="27">
        <f>W12/W13*100</f>
        <v>11.067589253360481</v>
      </c>
      <c r="X11" s="25">
        <v>2</v>
      </c>
      <c r="Y11" s="27">
        <f>Y12/Y13*100</f>
        <v>14.085365330312158</v>
      </c>
      <c r="Z11" s="25">
        <v>2</v>
      </c>
      <c r="AA11" s="27">
        <f>AA12/AA13*100</f>
        <v>2.4303819482185167</v>
      </c>
      <c r="AB11" s="25">
        <v>4</v>
      </c>
      <c r="AC11" s="27">
        <f>AC12/AC13*100</f>
        <v>45.391216439979779</v>
      </c>
      <c r="AD11" s="25">
        <v>0</v>
      </c>
      <c r="AE11" s="30"/>
      <c r="AF11" s="26">
        <f>D11+F11+H11+J11+L11+N11+P11+R11+T11+V11+X11+Z11+AB11+AD11</f>
        <v>34</v>
      </c>
    </row>
    <row r="12" spans="1:32" ht="54" customHeight="1" x14ac:dyDescent="0.25">
      <c r="A12" s="38"/>
      <c r="B12" s="1" t="s">
        <v>54</v>
      </c>
      <c r="C12" s="32">
        <v>4883.2</v>
      </c>
      <c r="D12" s="25" t="s">
        <v>2</v>
      </c>
      <c r="E12" s="32">
        <v>3447</v>
      </c>
      <c r="F12" s="25" t="s">
        <v>2</v>
      </c>
      <c r="G12" s="32">
        <v>1036.4000000000001</v>
      </c>
      <c r="H12" s="25" t="s">
        <v>2</v>
      </c>
      <c r="I12" s="32">
        <v>2807.4</v>
      </c>
      <c r="J12" s="25" t="s">
        <v>2</v>
      </c>
      <c r="K12" s="32">
        <v>2742.5</v>
      </c>
      <c r="L12" s="25" t="s">
        <v>2</v>
      </c>
      <c r="M12" s="32">
        <v>3242.9</v>
      </c>
      <c r="N12" s="25" t="s">
        <v>2</v>
      </c>
      <c r="O12" s="32">
        <v>6548.2</v>
      </c>
      <c r="P12" s="25" t="s">
        <v>2</v>
      </c>
      <c r="Q12" s="32">
        <v>1707.6</v>
      </c>
      <c r="R12" s="25" t="s">
        <v>2</v>
      </c>
      <c r="S12" s="32">
        <v>2372.9</v>
      </c>
      <c r="T12" s="25" t="s">
        <v>2</v>
      </c>
      <c r="U12" s="32">
        <v>521.4</v>
      </c>
      <c r="V12" s="25" t="s">
        <v>2</v>
      </c>
      <c r="W12" s="32">
        <v>641.4</v>
      </c>
      <c r="X12" s="25" t="s">
        <v>2</v>
      </c>
      <c r="Y12" s="32">
        <v>1641.1</v>
      </c>
      <c r="Z12" s="25" t="s">
        <v>2</v>
      </c>
      <c r="AA12" s="32">
        <v>223.6</v>
      </c>
      <c r="AB12" s="32" t="s">
        <v>2</v>
      </c>
      <c r="AC12" s="32">
        <v>15625.2</v>
      </c>
      <c r="AD12" s="25" t="s">
        <v>2</v>
      </c>
      <c r="AE12" s="25">
        <f>C12+E12+G12+I12+K12+M12+O12+Q12+S12+U12+W12+Y12+AA12+AC12</f>
        <v>47440.800000000003</v>
      </c>
      <c r="AF12" s="25" t="s">
        <v>2</v>
      </c>
    </row>
    <row r="13" spans="1:32" ht="25.5" x14ac:dyDescent="0.25">
      <c r="A13" s="38"/>
      <c r="B13" s="1" t="s">
        <v>55</v>
      </c>
      <c r="C13" s="32">
        <v>51150.9</v>
      </c>
      <c r="D13" s="25" t="s">
        <v>2</v>
      </c>
      <c r="E13" s="32">
        <v>26998.7</v>
      </c>
      <c r="F13" s="25" t="s">
        <v>2</v>
      </c>
      <c r="G13" s="32">
        <v>16718.8</v>
      </c>
      <c r="H13" s="25" t="s">
        <v>2</v>
      </c>
      <c r="I13" s="32">
        <v>50285.599999999999</v>
      </c>
      <c r="J13" s="25" t="s">
        <v>2</v>
      </c>
      <c r="K13" s="32">
        <v>48120.2</v>
      </c>
      <c r="L13" s="25" t="s">
        <v>2</v>
      </c>
      <c r="M13" s="32">
        <v>37343.5</v>
      </c>
      <c r="N13" s="25" t="s">
        <v>2</v>
      </c>
      <c r="O13" s="32">
        <v>51838.2</v>
      </c>
      <c r="P13" s="25" t="s">
        <v>2</v>
      </c>
      <c r="Q13" s="32">
        <v>18395.2</v>
      </c>
      <c r="R13" s="25" t="s">
        <v>2</v>
      </c>
      <c r="S13" s="32">
        <v>13583.6</v>
      </c>
      <c r="T13" s="25" t="s">
        <v>2</v>
      </c>
      <c r="U13" s="32">
        <v>7046.3</v>
      </c>
      <c r="V13" s="25" t="s">
        <v>2</v>
      </c>
      <c r="W13" s="32">
        <v>5795.3</v>
      </c>
      <c r="X13" s="25" t="s">
        <v>2</v>
      </c>
      <c r="Y13" s="32">
        <v>11651.1</v>
      </c>
      <c r="Z13" s="25" t="s">
        <v>2</v>
      </c>
      <c r="AA13" s="32">
        <v>9200.2000000000007</v>
      </c>
      <c r="AB13" s="25" t="s">
        <v>2</v>
      </c>
      <c r="AC13" s="32">
        <v>34423.4</v>
      </c>
      <c r="AD13" s="25" t="s">
        <v>2</v>
      </c>
      <c r="AE13" s="25">
        <f>C13+E13+G13+I13+K13+M13+O13+Q13+S13+U13+W13+Y13+AA13+AC13</f>
        <v>382551</v>
      </c>
      <c r="AF13" s="25" t="s">
        <v>2</v>
      </c>
    </row>
    <row r="14" spans="1:32" ht="32.25" customHeight="1" x14ac:dyDescent="0.25">
      <c r="A14" s="45">
        <v>4</v>
      </c>
      <c r="B14" s="2" t="s">
        <v>29</v>
      </c>
      <c r="C14" s="27">
        <f>(C16/C21+C17/C22+C18/C23+C19/C24)/4*100</f>
        <v>88.8357256255305</v>
      </c>
      <c r="D14" s="25">
        <v>5</v>
      </c>
      <c r="E14" s="27">
        <f>E15/E20*100</f>
        <v>103.12204351939451</v>
      </c>
      <c r="F14" s="25">
        <v>0</v>
      </c>
      <c r="G14" s="27">
        <f>G15/G20*100</f>
        <v>104.98687664041995</v>
      </c>
      <c r="H14" s="25">
        <v>0</v>
      </c>
      <c r="I14" s="27">
        <f>I15/I20*100</f>
        <v>94.574618650731253</v>
      </c>
      <c r="J14" s="25">
        <v>5</v>
      </c>
      <c r="K14" s="27">
        <f>(K16/K21+K17/K22+K18/K23+K19/K24)/4*100</f>
        <v>97.054166897143304</v>
      </c>
      <c r="L14" s="25">
        <v>5</v>
      </c>
      <c r="M14" s="27">
        <f>M15/M20*100</f>
        <v>105.12720156555773</v>
      </c>
      <c r="N14" s="25">
        <v>0</v>
      </c>
      <c r="O14" s="27">
        <f>(O16/O21+O17/O22+O18/O23+O19/O24)/4*100</f>
        <v>133.33257848368066</v>
      </c>
      <c r="P14" s="25">
        <v>0</v>
      </c>
      <c r="Q14" s="27">
        <f>Q15/Q20*100</f>
        <v>135.9903381642512</v>
      </c>
      <c r="R14" s="25">
        <v>0</v>
      </c>
      <c r="S14" s="27">
        <f>(S16/S21+S17/S22+S18/S23+S19/S24)/4*100</f>
        <v>108.52603790793947</v>
      </c>
      <c r="T14" s="25">
        <v>0</v>
      </c>
      <c r="U14" s="27">
        <f>U15/U20*100</f>
        <v>110.64356435643565</v>
      </c>
      <c r="V14" s="25">
        <v>0</v>
      </c>
      <c r="W14" s="27">
        <f>W15/W20*100</f>
        <v>102.15053763440861</v>
      </c>
      <c r="X14" s="25">
        <v>0</v>
      </c>
      <c r="Y14" s="27">
        <f>(Y16/Y21+Y17/Y22+Y18/Y23+Y19/Y24)/4*100</f>
        <v>126.46656654509047</v>
      </c>
      <c r="Z14" s="25">
        <v>0</v>
      </c>
      <c r="AA14" s="27">
        <f>AA15/AA20*100</f>
        <v>123.85057471264366</v>
      </c>
      <c r="AB14" s="25">
        <v>0</v>
      </c>
      <c r="AC14" s="27">
        <f>(AC16/AC21+AC17/AC22+AC18/AC23+AC19/AC24)/4*100</f>
        <v>116.78022431798807</v>
      </c>
      <c r="AD14" s="25">
        <v>0</v>
      </c>
      <c r="AE14" s="30"/>
      <c r="AF14" s="26">
        <f>D14+F14+H14+J14+L14+N14+P14+R14+T14+V14+X14+Z14+AB14+AD14</f>
        <v>15</v>
      </c>
    </row>
    <row r="15" spans="1:32" ht="53.25" customHeight="1" x14ac:dyDescent="0.25">
      <c r="A15" s="46"/>
      <c r="B15" s="7" t="s">
        <v>56</v>
      </c>
      <c r="C15" s="32">
        <f>C16+C17+C18+C19</f>
        <v>6130</v>
      </c>
      <c r="D15" s="25" t="s">
        <v>2</v>
      </c>
      <c r="E15" s="32">
        <f>E16+E17+E18</f>
        <v>1090</v>
      </c>
      <c r="F15" s="25" t="s">
        <v>2</v>
      </c>
      <c r="G15" s="32">
        <f>G16+G17+G18+G19</f>
        <v>1600</v>
      </c>
      <c r="H15" s="25" t="s">
        <v>2</v>
      </c>
      <c r="I15" s="32">
        <f>I16+I17+I18+I19</f>
        <v>6014</v>
      </c>
      <c r="J15" s="25" t="s">
        <v>2</v>
      </c>
      <c r="K15" s="32">
        <f>K16+K17+K18+K19</f>
        <v>2909</v>
      </c>
      <c r="L15" s="25" t="s">
        <v>2</v>
      </c>
      <c r="M15" s="32">
        <f>M16+M17+M18+M19</f>
        <v>2686</v>
      </c>
      <c r="N15" s="25" t="s">
        <v>2</v>
      </c>
      <c r="O15" s="32">
        <f>O16+O17+O18+O19</f>
        <v>3781</v>
      </c>
      <c r="P15" s="25" t="s">
        <v>2</v>
      </c>
      <c r="Q15" s="32">
        <f>Q16+Q17+Q18+Q19</f>
        <v>563</v>
      </c>
      <c r="R15" s="25" t="s">
        <v>2</v>
      </c>
      <c r="S15" s="32">
        <f>S16+S17+S18+S19</f>
        <v>1128</v>
      </c>
      <c r="T15" s="25" t="s">
        <v>2</v>
      </c>
      <c r="U15" s="32">
        <f>U16+U17+U18+U19</f>
        <v>894</v>
      </c>
      <c r="V15" s="25" t="s">
        <v>2</v>
      </c>
      <c r="W15" s="32">
        <f>W16+W17+W18+W19</f>
        <v>380</v>
      </c>
      <c r="X15" s="25" t="s">
        <v>2</v>
      </c>
      <c r="Y15" s="32">
        <f>Y16+Y17+Y18+Y19</f>
        <v>560</v>
      </c>
      <c r="Z15" s="25" t="s">
        <v>2</v>
      </c>
      <c r="AA15" s="32">
        <f>AA16+AA17+AA18+AA19</f>
        <v>1293</v>
      </c>
      <c r="AB15" s="25" t="s">
        <v>2</v>
      </c>
      <c r="AC15" s="32">
        <f>AC16+AC17+AC18+AC19</f>
        <v>1099</v>
      </c>
      <c r="AD15" s="25" t="s">
        <v>2</v>
      </c>
      <c r="AE15" s="25">
        <f>C15+E15+G15+I15+K15+M15+O15+Q15+S15+U15+W15+Y15+AA15+AC15</f>
        <v>30127</v>
      </c>
      <c r="AF15" s="25" t="s">
        <v>2</v>
      </c>
    </row>
    <row r="16" spans="1:32" ht="13.5" customHeight="1" x14ac:dyDescent="0.25">
      <c r="A16" s="46"/>
      <c r="B16" s="7" t="s">
        <v>23</v>
      </c>
      <c r="C16" s="32">
        <v>4365</v>
      </c>
      <c r="D16" s="25" t="s">
        <v>2</v>
      </c>
      <c r="E16" s="32">
        <v>243</v>
      </c>
      <c r="F16" s="25" t="s">
        <v>2</v>
      </c>
      <c r="G16" s="32">
        <v>1559</v>
      </c>
      <c r="H16" s="25" t="s">
        <v>2</v>
      </c>
      <c r="I16" s="32">
        <v>5403</v>
      </c>
      <c r="J16" s="25" t="s">
        <v>2</v>
      </c>
      <c r="K16" s="32">
        <v>1030</v>
      </c>
      <c r="L16" s="25" t="s">
        <v>2</v>
      </c>
      <c r="M16" s="32">
        <v>2493</v>
      </c>
      <c r="N16" s="25" t="s">
        <v>2</v>
      </c>
      <c r="O16" s="32">
        <v>2413</v>
      </c>
      <c r="P16" s="25" t="s">
        <v>2</v>
      </c>
      <c r="Q16" s="32">
        <v>486</v>
      </c>
      <c r="R16" s="25" t="s">
        <v>2</v>
      </c>
      <c r="S16" s="32">
        <v>234</v>
      </c>
      <c r="T16" s="25" t="s">
        <v>2</v>
      </c>
      <c r="U16" s="32">
        <v>866</v>
      </c>
      <c r="V16" s="25" t="s">
        <v>2</v>
      </c>
      <c r="W16" s="32">
        <v>96</v>
      </c>
      <c r="X16" s="25" t="s">
        <v>2</v>
      </c>
      <c r="Y16" s="32">
        <v>171</v>
      </c>
      <c r="Z16" s="25" t="s">
        <v>2</v>
      </c>
      <c r="AA16" s="32">
        <v>1151</v>
      </c>
      <c r="AB16" s="25" t="s">
        <v>2</v>
      </c>
      <c r="AC16" s="32">
        <v>677</v>
      </c>
      <c r="AD16" s="25" t="s">
        <v>2</v>
      </c>
      <c r="AE16" s="25">
        <f t="shared" ref="AE16:AE19" si="0">C16+E16+G16+I16+K16+M16+O16+Q16+S16+U16+W16+Y16+AA16+AC16</f>
        <v>21187</v>
      </c>
      <c r="AF16" s="25" t="s">
        <v>2</v>
      </c>
    </row>
    <row r="17" spans="1:32" ht="15" customHeight="1" x14ac:dyDescent="0.25">
      <c r="A17" s="46"/>
      <c r="B17" s="7" t="s">
        <v>24</v>
      </c>
      <c r="C17" s="32">
        <v>1622</v>
      </c>
      <c r="D17" s="25" t="s">
        <v>2</v>
      </c>
      <c r="E17" s="32">
        <v>816</v>
      </c>
      <c r="F17" s="25" t="s">
        <v>2</v>
      </c>
      <c r="G17" s="32">
        <v>0</v>
      </c>
      <c r="H17" s="25" t="s">
        <v>2</v>
      </c>
      <c r="I17" s="32">
        <v>548</v>
      </c>
      <c r="J17" s="25" t="s">
        <v>2</v>
      </c>
      <c r="K17" s="32">
        <v>1697</v>
      </c>
      <c r="L17" s="25" t="s">
        <v>2</v>
      </c>
      <c r="M17" s="32">
        <v>0</v>
      </c>
      <c r="N17" s="25" t="s">
        <v>2</v>
      </c>
      <c r="O17" s="32">
        <v>1082</v>
      </c>
      <c r="P17" s="25" t="s">
        <v>2</v>
      </c>
      <c r="Q17" s="32">
        <v>0</v>
      </c>
      <c r="R17" s="25" t="s">
        <v>2</v>
      </c>
      <c r="S17" s="32">
        <v>800</v>
      </c>
      <c r="T17" s="25" t="s">
        <v>2</v>
      </c>
      <c r="U17" s="32">
        <v>0</v>
      </c>
      <c r="V17" s="25" t="s">
        <v>2</v>
      </c>
      <c r="W17" s="32">
        <v>240</v>
      </c>
      <c r="X17" s="25" t="s">
        <v>2</v>
      </c>
      <c r="Y17" s="32">
        <v>299</v>
      </c>
      <c r="Z17" s="25" t="s">
        <v>2</v>
      </c>
      <c r="AA17" s="32">
        <v>0</v>
      </c>
      <c r="AB17" s="25" t="s">
        <v>2</v>
      </c>
      <c r="AC17" s="32">
        <v>375</v>
      </c>
      <c r="AD17" s="25" t="s">
        <v>2</v>
      </c>
      <c r="AE17" s="25">
        <f t="shared" si="0"/>
        <v>7479</v>
      </c>
      <c r="AF17" s="25" t="s">
        <v>2</v>
      </c>
    </row>
    <row r="18" spans="1:32" ht="14.25" customHeight="1" x14ac:dyDescent="0.25">
      <c r="A18" s="46"/>
      <c r="B18" s="7" t="s">
        <v>25</v>
      </c>
      <c r="C18" s="32">
        <v>104</v>
      </c>
      <c r="D18" s="25" t="s">
        <v>2</v>
      </c>
      <c r="E18" s="32">
        <v>31</v>
      </c>
      <c r="F18" s="25" t="s">
        <v>2</v>
      </c>
      <c r="G18" s="32">
        <v>34</v>
      </c>
      <c r="H18" s="25" t="s">
        <v>2</v>
      </c>
      <c r="I18" s="32">
        <v>44</v>
      </c>
      <c r="J18" s="25" t="s">
        <v>2</v>
      </c>
      <c r="K18" s="32">
        <v>60</v>
      </c>
      <c r="L18" s="25" t="s">
        <v>2</v>
      </c>
      <c r="M18" s="32">
        <v>73</v>
      </c>
      <c r="N18" s="25" t="s">
        <v>2</v>
      </c>
      <c r="O18" s="32">
        <v>179</v>
      </c>
      <c r="P18" s="25" t="s">
        <v>2</v>
      </c>
      <c r="Q18" s="32">
        <v>13</v>
      </c>
      <c r="R18" s="25" t="s">
        <v>2</v>
      </c>
      <c r="S18" s="32">
        <v>57</v>
      </c>
      <c r="T18" s="25" t="s">
        <v>2</v>
      </c>
      <c r="U18" s="32">
        <v>12</v>
      </c>
      <c r="V18" s="25" t="s">
        <v>2</v>
      </c>
      <c r="W18" s="32">
        <v>14</v>
      </c>
      <c r="X18" s="25" t="s">
        <v>2</v>
      </c>
      <c r="Y18" s="32">
        <v>58</v>
      </c>
      <c r="Z18" s="25" t="s">
        <v>2</v>
      </c>
      <c r="AA18" s="32">
        <v>23</v>
      </c>
      <c r="AB18" s="25" t="s">
        <v>2</v>
      </c>
      <c r="AC18" s="32">
        <v>29</v>
      </c>
      <c r="AD18" s="25" t="s">
        <v>2</v>
      </c>
      <c r="AE18" s="25">
        <f t="shared" si="0"/>
        <v>731</v>
      </c>
      <c r="AF18" s="25" t="s">
        <v>2</v>
      </c>
    </row>
    <row r="19" spans="1:32" ht="13.5" customHeight="1" x14ac:dyDescent="0.25">
      <c r="A19" s="46"/>
      <c r="B19" s="7" t="s">
        <v>26</v>
      </c>
      <c r="C19" s="32">
        <v>39</v>
      </c>
      <c r="D19" s="25" t="s">
        <v>2</v>
      </c>
      <c r="E19" s="32">
        <v>0</v>
      </c>
      <c r="F19" s="25" t="s">
        <v>2</v>
      </c>
      <c r="G19" s="32">
        <v>7</v>
      </c>
      <c r="H19" s="25" t="s">
        <v>2</v>
      </c>
      <c r="I19" s="32">
        <v>19</v>
      </c>
      <c r="J19" s="25" t="s">
        <v>2</v>
      </c>
      <c r="K19" s="32">
        <v>122</v>
      </c>
      <c r="L19" s="25" t="s">
        <v>2</v>
      </c>
      <c r="M19" s="32">
        <v>120</v>
      </c>
      <c r="N19" s="25" t="s">
        <v>2</v>
      </c>
      <c r="O19" s="32">
        <v>107</v>
      </c>
      <c r="P19" s="25" t="s">
        <v>2</v>
      </c>
      <c r="Q19" s="32">
        <v>64</v>
      </c>
      <c r="R19" s="25" t="s">
        <v>2</v>
      </c>
      <c r="S19" s="32">
        <v>37</v>
      </c>
      <c r="T19" s="25" t="s">
        <v>2</v>
      </c>
      <c r="U19" s="32">
        <v>16</v>
      </c>
      <c r="V19" s="25" t="s">
        <v>2</v>
      </c>
      <c r="W19" s="32">
        <v>30</v>
      </c>
      <c r="X19" s="25" t="s">
        <v>2</v>
      </c>
      <c r="Y19" s="32">
        <v>32</v>
      </c>
      <c r="Z19" s="25" t="s">
        <v>2</v>
      </c>
      <c r="AA19" s="32">
        <v>119</v>
      </c>
      <c r="AB19" s="25" t="s">
        <v>2</v>
      </c>
      <c r="AC19" s="32">
        <v>18</v>
      </c>
      <c r="AD19" s="25" t="s">
        <v>2</v>
      </c>
      <c r="AE19" s="25">
        <f t="shared" si="0"/>
        <v>730</v>
      </c>
      <c r="AF19" s="25" t="s">
        <v>2</v>
      </c>
    </row>
    <row r="20" spans="1:32" ht="51" x14ac:dyDescent="0.25">
      <c r="A20" s="46"/>
      <c r="B20" s="7" t="s">
        <v>57</v>
      </c>
      <c r="C20" s="32">
        <f>C21+C22+C23+C24</f>
        <v>6379</v>
      </c>
      <c r="D20" s="25" t="s">
        <v>2</v>
      </c>
      <c r="E20" s="32">
        <f>E21+E22+E23+E24</f>
        <v>1057</v>
      </c>
      <c r="F20" s="25" t="s">
        <v>2</v>
      </c>
      <c r="G20" s="32">
        <f>G21+G22+G23+G24</f>
        <v>1524</v>
      </c>
      <c r="H20" s="25" t="s">
        <v>2</v>
      </c>
      <c r="I20" s="32">
        <f>I21+I22+I23+I24</f>
        <v>6359</v>
      </c>
      <c r="J20" s="25" t="s">
        <v>2</v>
      </c>
      <c r="K20" s="32">
        <f>K21+K22+K23+K24</f>
        <v>3009</v>
      </c>
      <c r="L20" s="25" t="s">
        <v>2</v>
      </c>
      <c r="M20" s="32">
        <f>M21+M22+M23+M24</f>
        <v>2555</v>
      </c>
      <c r="N20" s="25" t="s">
        <v>2</v>
      </c>
      <c r="O20" s="32">
        <f>O21+O22+O23+O24</f>
        <v>3251</v>
      </c>
      <c r="P20" s="25" t="s">
        <v>2</v>
      </c>
      <c r="Q20" s="32">
        <f>Q21+Q22+Q23+Q24</f>
        <v>414</v>
      </c>
      <c r="R20" s="25" t="s">
        <v>2</v>
      </c>
      <c r="S20" s="32">
        <f>S21+S22+S23+S24</f>
        <v>844</v>
      </c>
      <c r="T20" s="25" t="s">
        <v>2</v>
      </c>
      <c r="U20" s="32">
        <f>U21+U22+U23+U24</f>
        <v>808</v>
      </c>
      <c r="V20" s="25" t="s">
        <v>2</v>
      </c>
      <c r="W20" s="32">
        <f>W21+W22+W23+W24</f>
        <v>372</v>
      </c>
      <c r="X20" s="25" t="s">
        <v>2</v>
      </c>
      <c r="Y20" s="32">
        <f>Y21+Y22+Y23+Y24</f>
        <v>399</v>
      </c>
      <c r="Z20" s="25" t="s">
        <v>2</v>
      </c>
      <c r="AA20" s="32">
        <f>AA21+AA22+AA23+AA24</f>
        <v>1044</v>
      </c>
      <c r="AB20" s="25" t="s">
        <v>2</v>
      </c>
      <c r="AC20" s="32">
        <f>AC21+AC22+AC23+AC24</f>
        <v>736</v>
      </c>
      <c r="AD20" s="25" t="s">
        <v>2</v>
      </c>
      <c r="AE20" s="25">
        <f>C20+E20+G20+I20+K20+M20+O20+Q20+S20+U20+W20+Y20+AA20+AC20</f>
        <v>28751</v>
      </c>
      <c r="AF20" s="25" t="s">
        <v>2</v>
      </c>
    </row>
    <row r="21" spans="1:32" ht="15.75" x14ac:dyDescent="0.25">
      <c r="A21" s="46"/>
      <c r="B21" s="7" t="s">
        <v>23</v>
      </c>
      <c r="C21" s="32">
        <v>4683</v>
      </c>
      <c r="D21" s="25" t="s">
        <v>2</v>
      </c>
      <c r="E21" s="32">
        <v>221</v>
      </c>
      <c r="F21" s="25" t="s">
        <v>2</v>
      </c>
      <c r="G21" s="32">
        <v>1488</v>
      </c>
      <c r="H21" s="25" t="s">
        <v>2</v>
      </c>
      <c r="I21" s="32">
        <v>5646</v>
      </c>
      <c r="J21" s="25" t="s">
        <v>2</v>
      </c>
      <c r="K21" s="32">
        <v>1698</v>
      </c>
      <c r="L21" s="25" t="s">
        <v>2</v>
      </c>
      <c r="M21" s="32">
        <v>2249</v>
      </c>
      <c r="N21" s="25" t="s">
        <v>2</v>
      </c>
      <c r="O21" s="32">
        <v>2144</v>
      </c>
      <c r="P21" s="25" t="s">
        <v>2</v>
      </c>
      <c r="Q21" s="32">
        <v>392</v>
      </c>
      <c r="R21" s="25" t="s">
        <v>2</v>
      </c>
      <c r="S21" s="32">
        <v>227</v>
      </c>
      <c r="T21" s="25" t="s">
        <v>2</v>
      </c>
      <c r="U21" s="32">
        <v>780</v>
      </c>
      <c r="V21" s="25" t="s">
        <v>2</v>
      </c>
      <c r="W21" s="32">
        <v>85</v>
      </c>
      <c r="X21" s="25" t="s">
        <v>2</v>
      </c>
      <c r="Y21" s="32">
        <v>158</v>
      </c>
      <c r="Z21" s="25" t="s">
        <v>2</v>
      </c>
      <c r="AA21" s="32">
        <v>983</v>
      </c>
      <c r="AB21" s="25" t="s">
        <v>2</v>
      </c>
      <c r="AC21" s="32">
        <v>320</v>
      </c>
      <c r="AD21" s="25" t="s">
        <v>2</v>
      </c>
      <c r="AE21" s="25">
        <f t="shared" ref="AE21:AE24" si="1">C21+E21+G21+I21+K21+M21+O21+Q21+S21+U21+W21+Y21+AA21+AC21</f>
        <v>21074</v>
      </c>
      <c r="AF21" s="25" t="s">
        <v>2</v>
      </c>
    </row>
    <row r="22" spans="1:32" ht="15.75" x14ac:dyDescent="0.25">
      <c r="A22" s="46"/>
      <c r="B22" s="7" t="s">
        <v>24</v>
      </c>
      <c r="C22" s="32">
        <v>1514</v>
      </c>
      <c r="D22" s="25" t="s">
        <v>2</v>
      </c>
      <c r="E22" s="32">
        <v>810</v>
      </c>
      <c r="F22" s="25" t="s">
        <v>2</v>
      </c>
      <c r="G22" s="32">
        <v>0</v>
      </c>
      <c r="H22" s="25" t="s">
        <v>2</v>
      </c>
      <c r="I22" s="32">
        <v>675</v>
      </c>
      <c r="J22" s="25" t="s">
        <v>2</v>
      </c>
      <c r="K22" s="32">
        <v>1107</v>
      </c>
      <c r="L22" s="25" t="s">
        <v>2</v>
      </c>
      <c r="M22" s="33">
        <v>139</v>
      </c>
      <c r="N22" s="25" t="s">
        <v>2</v>
      </c>
      <c r="O22" s="32">
        <v>906</v>
      </c>
      <c r="P22" s="25" t="s">
        <v>2</v>
      </c>
      <c r="Q22" s="32">
        <v>0</v>
      </c>
      <c r="R22" s="25" t="s">
        <v>2</v>
      </c>
      <c r="S22" s="32">
        <v>510</v>
      </c>
      <c r="T22" s="25" t="s">
        <v>2</v>
      </c>
      <c r="U22" s="32">
        <v>0</v>
      </c>
      <c r="V22" s="25" t="s">
        <v>2</v>
      </c>
      <c r="W22" s="32">
        <v>217</v>
      </c>
      <c r="X22" s="25" t="s">
        <v>2</v>
      </c>
      <c r="Y22" s="32">
        <v>150</v>
      </c>
      <c r="Z22" s="25" t="s">
        <v>2</v>
      </c>
      <c r="AA22" s="32">
        <v>0</v>
      </c>
      <c r="AB22" s="25" t="s">
        <v>2</v>
      </c>
      <c r="AC22" s="32">
        <v>345</v>
      </c>
      <c r="AD22" s="25" t="s">
        <v>2</v>
      </c>
      <c r="AE22" s="25">
        <f t="shared" si="1"/>
        <v>6373</v>
      </c>
      <c r="AF22" s="25" t="s">
        <v>2</v>
      </c>
    </row>
    <row r="23" spans="1:32" ht="15.75" x14ac:dyDescent="0.25">
      <c r="A23" s="46"/>
      <c r="B23" s="7" t="s">
        <v>25</v>
      </c>
      <c r="C23" s="32">
        <v>130</v>
      </c>
      <c r="D23" s="25" t="s">
        <v>2</v>
      </c>
      <c r="E23" s="32">
        <v>26</v>
      </c>
      <c r="F23" s="25" t="s">
        <v>2</v>
      </c>
      <c r="G23" s="32">
        <v>30</v>
      </c>
      <c r="H23" s="25" t="s">
        <v>2</v>
      </c>
      <c r="I23" s="32">
        <v>38</v>
      </c>
      <c r="J23" s="25" t="s">
        <v>2</v>
      </c>
      <c r="K23" s="32">
        <v>76</v>
      </c>
      <c r="L23" s="25" t="s">
        <v>2</v>
      </c>
      <c r="M23" s="32">
        <v>70</v>
      </c>
      <c r="N23" s="25" t="s">
        <v>2</v>
      </c>
      <c r="O23" s="32">
        <v>139</v>
      </c>
      <c r="P23" s="25" t="s">
        <v>2</v>
      </c>
      <c r="Q23" s="32">
        <v>13</v>
      </c>
      <c r="R23" s="25" t="s">
        <v>2</v>
      </c>
      <c r="S23" s="32">
        <v>62</v>
      </c>
      <c r="T23" s="25" t="s">
        <v>2</v>
      </c>
      <c r="U23" s="32">
        <v>11</v>
      </c>
      <c r="V23" s="25" t="s">
        <v>2</v>
      </c>
      <c r="W23" s="32">
        <v>21</v>
      </c>
      <c r="X23" s="25" t="s">
        <v>2</v>
      </c>
      <c r="Y23" s="32">
        <v>59</v>
      </c>
      <c r="Z23" s="25" t="s">
        <v>2</v>
      </c>
      <c r="AA23" s="32">
        <v>7</v>
      </c>
      <c r="AB23" s="25" t="s">
        <v>2</v>
      </c>
      <c r="AC23" s="32">
        <v>51</v>
      </c>
      <c r="AD23" s="25" t="s">
        <v>2</v>
      </c>
      <c r="AE23" s="25">
        <f t="shared" si="1"/>
        <v>733</v>
      </c>
      <c r="AF23" s="25" t="s">
        <v>2</v>
      </c>
    </row>
    <row r="24" spans="1:32" ht="15.75" x14ac:dyDescent="0.25">
      <c r="A24" s="46"/>
      <c r="B24" s="7" t="s">
        <v>26</v>
      </c>
      <c r="C24" s="32">
        <v>52</v>
      </c>
      <c r="D24" s="25" t="s">
        <v>2</v>
      </c>
      <c r="E24" s="32">
        <v>0</v>
      </c>
      <c r="F24" s="25" t="s">
        <v>2</v>
      </c>
      <c r="G24" s="32">
        <v>6</v>
      </c>
      <c r="H24" s="25" t="s">
        <v>2</v>
      </c>
      <c r="I24" s="32">
        <v>0</v>
      </c>
      <c r="J24" s="25" t="s">
        <v>2</v>
      </c>
      <c r="K24" s="32">
        <v>128</v>
      </c>
      <c r="L24" s="25" t="s">
        <v>2</v>
      </c>
      <c r="M24" s="32">
        <v>97</v>
      </c>
      <c r="N24" s="25" t="s">
        <v>2</v>
      </c>
      <c r="O24" s="32">
        <v>62</v>
      </c>
      <c r="P24" s="25" t="s">
        <v>2</v>
      </c>
      <c r="Q24" s="32">
        <v>9</v>
      </c>
      <c r="R24" s="25" t="s">
        <v>2</v>
      </c>
      <c r="S24" s="32">
        <v>45</v>
      </c>
      <c r="T24" s="25" t="s">
        <v>2</v>
      </c>
      <c r="U24" s="32">
        <v>17</v>
      </c>
      <c r="V24" s="25" t="s">
        <v>2</v>
      </c>
      <c r="W24" s="32">
        <v>49</v>
      </c>
      <c r="X24" s="25" t="s">
        <v>2</v>
      </c>
      <c r="Y24" s="32">
        <v>32</v>
      </c>
      <c r="Z24" s="25" t="s">
        <v>2</v>
      </c>
      <c r="AA24" s="32">
        <v>54</v>
      </c>
      <c r="AB24" s="25" t="s">
        <v>2</v>
      </c>
      <c r="AC24" s="32">
        <v>20</v>
      </c>
      <c r="AD24" s="25" t="s">
        <v>2</v>
      </c>
      <c r="AE24" s="25">
        <f t="shared" si="1"/>
        <v>571</v>
      </c>
      <c r="AF24" s="25" t="s">
        <v>2</v>
      </c>
    </row>
    <row r="25" spans="1:32" ht="25.5" x14ac:dyDescent="0.25">
      <c r="A25" s="46"/>
      <c r="B25" s="7" t="s">
        <v>28</v>
      </c>
      <c r="C25" s="25" t="s">
        <v>2</v>
      </c>
      <c r="D25" s="25" t="s">
        <v>2</v>
      </c>
      <c r="E25" s="25" t="s">
        <v>2</v>
      </c>
      <c r="F25" s="25" t="s">
        <v>2</v>
      </c>
      <c r="G25" s="25" t="s">
        <v>2</v>
      </c>
      <c r="H25" s="25" t="s">
        <v>2</v>
      </c>
      <c r="I25" s="25" t="s">
        <v>2</v>
      </c>
      <c r="J25" s="25" t="s">
        <v>2</v>
      </c>
      <c r="K25" s="25" t="s">
        <v>2</v>
      </c>
      <c r="L25" s="25" t="s">
        <v>2</v>
      </c>
      <c r="M25" s="25" t="s">
        <v>2</v>
      </c>
      <c r="N25" s="25" t="s">
        <v>2</v>
      </c>
      <c r="O25" s="25" t="s">
        <v>2</v>
      </c>
      <c r="P25" s="25" t="s">
        <v>2</v>
      </c>
      <c r="Q25" s="25" t="s">
        <v>2</v>
      </c>
      <c r="R25" s="25" t="s">
        <v>2</v>
      </c>
      <c r="S25" s="25" t="s">
        <v>2</v>
      </c>
      <c r="T25" s="25" t="s">
        <v>2</v>
      </c>
      <c r="U25" s="25" t="s">
        <v>2</v>
      </c>
      <c r="V25" s="25" t="s">
        <v>2</v>
      </c>
      <c r="W25" s="25" t="s">
        <v>2</v>
      </c>
      <c r="X25" s="25" t="s">
        <v>2</v>
      </c>
      <c r="Y25" s="25" t="s">
        <v>2</v>
      </c>
      <c r="Z25" s="25" t="s">
        <v>2</v>
      </c>
      <c r="AA25" s="25" t="s">
        <v>2</v>
      </c>
      <c r="AB25" s="25" t="s">
        <v>2</v>
      </c>
      <c r="AC25" s="25" t="s">
        <v>2</v>
      </c>
      <c r="AD25" s="25" t="s">
        <v>2</v>
      </c>
      <c r="AE25" s="25" t="s">
        <v>2</v>
      </c>
      <c r="AF25" s="25" t="s">
        <v>2</v>
      </c>
    </row>
    <row r="26" spans="1:32" ht="15.75" x14ac:dyDescent="0.25">
      <c r="A26" s="46"/>
      <c r="B26" s="7" t="s">
        <v>27</v>
      </c>
      <c r="C26" s="25" t="s">
        <v>2</v>
      </c>
      <c r="D26" s="25" t="s">
        <v>2</v>
      </c>
      <c r="E26" s="25" t="s">
        <v>2</v>
      </c>
      <c r="F26" s="25" t="s">
        <v>2</v>
      </c>
      <c r="G26" s="25" t="s">
        <v>2</v>
      </c>
      <c r="H26" s="25" t="s">
        <v>2</v>
      </c>
      <c r="I26" s="25" t="s">
        <v>2</v>
      </c>
      <c r="J26" s="25" t="s">
        <v>2</v>
      </c>
      <c r="K26" s="25" t="s">
        <v>2</v>
      </c>
      <c r="L26" s="25" t="s">
        <v>2</v>
      </c>
      <c r="M26" s="25" t="s">
        <v>2</v>
      </c>
      <c r="N26" s="25" t="s">
        <v>2</v>
      </c>
      <c r="O26" s="25" t="s">
        <v>2</v>
      </c>
      <c r="P26" s="25" t="s">
        <v>2</v>
      </c>
      <c r="Q26" s="25" t="s">
        <v>2</v>
      </c>
      <c r="R26" s="25" t="s">
        <v>2</v>
      </c>
      <c r="S26" s="25" t="s">
        <v>2</v>
      </c>
      <c r="T26" s="25" t="s">
        <v>2</v>
      </c>
      <c r="U26" s="25" t="s">
        <v>2</v>
      </c>
      <c r="V26" s="25" t="s">
        <v>2</v>
      </c>
      <c r="W26" s="25" t="s">
        <v>2</v>
      </c>
      <c r="X26" s="25" t="s">
        <v>2</v>
      </c>
      <c r="Y26" s="25" t="s">
        <v>2</v>
      </c>
      <c r="Z26" s="25" t="s">
        <v>2</v>
      </c>
      <c r="AA26" s="25" t="s">
        <v>2</v>
      </c>
      <c r="AB26" s="25" t="s">
        <v>2</v>
      </c>
      <c r="AC26" s="25" t="s">
        <v>2</v>
      </c>
      <c r="AD26" s="25" t="s">
        <v>2</v>
      </c>
      <c r="AE26" s="25" t="s">
        <v>2</v>
      </c>
      <c r="AF26" s="25" t="s">
        <v>2</v>
      </c>
    </row>
    <row r="27" spans="1:32" ht="51.75" x14ac:dyDescent="0.25">
      <c r="A27" s="38">
        <v>5</v>
      </c>
      <c r="B27" s="2" t="s">
        <v>30</v>
      </c>
      <c r="C27" s="27">
        <f>C28/C29*100</f>
        <v>99.907610779904488</v>
      </c>
      <c r="D27" s="25">
        <v>4</v>
      </c>
      <c r="E27" s="27">
        <f>E28/E29*100</f>
        <v>97.342644054914246</v>
      </c>
      <c r="F27" s="25">
        <v>4</v>
      </c>
      <c r="G27" s="27">
        <f>G28/G29*100</f>
        <v>99.571654790182109</v>
      </c>
      <c r="H27" s="25">
        <v>4</v>
      </c>
      <c r="I27" s="27">
        <f>I28/I29*100</f>
        <v>99.823811226313907</v>
      </c>
      <c r="J27" s="25">
        <v>4</v>
      </c>
      <c r="K27" s="27">
        <f>K28/K29*100</f>
        <v>99.430940945140307</v>
      </c>
      <c r="L27" s="25">
        <v>4</v>
      </c>
      <c r="M27" s="27">
        <f>M28/M29*100</f>
        <v>99.999248693666104</v>
      </c>
      <c r="N27" s="25">
        <v>5</v>
      </c>
      <c r="O27" s="27">
        <f>O28/O29*100</f>
        <v>99.405540694072897</v>
      </c>
      <c r="P27" s="25">
        <v>4</v>
      </c>
      <c r="Q27" s="27">
        <f>Q28/Q29*100</f>
        <v>99.782785348168517</v>
      </c>
      <c r="R27" s="25">
        <v>4</v>
      </c>
      <c r="S27" s="27">
        <f>S28/S29*100</f>
        <v>99.952558529535082</v>
      </c>
      <c r="T27" s="25">
        <v>4</v>
      </c>
      <c r="U27" s="27">
        <f>U28/U29*100</f>
        <v>97.316202004167081</v>
      </c>
      <c r="V27" s="25">
        <v>4</v>
      </c>
      <c r="W27" s="27">
        <f>W28/W29*100</f>
        <v>94.827383056439245</v>
      </c>
      <c r="X27" s="25">
        <v>3</v>
      </c>
      <c r="Y27" s="27">
        <f>Y28/Y29*100</f>
        <v>96.87088063273481</v>
      </c>
      <c r="Z27" s="25">
        <v>4</v>
      </c>
      <c r="AA27" s="27">
        <f>AA28/AA29*100</f>
        <v>97.244553420692966</v>
      </c>
      <c r="AB27" s="25">
        <v>4</v>
      </c>
      <c r="AC27" s="27">
        <f>AC28/AC29*100</f>
        <v>100</v>
      </c>
      <c r="AD27" s="25">
        <v>5</v>
      </c>
      <c r="AE27" s="30"/>
      <c r="AF27" s="26">
        <f>D27+F27+H27+J27+L27+N27+P27+R27+T27+V27+X27+Z27+AB27+AD27</f>
        <v>57</v>
      </c>
    </row>
    <row r="28" spans="1:32" ht="51" x14ac:dyDescent="0.25">
      <c r="A28" s="38"/>
      <c r="B28" s="1" t="s">
        <v>58</v>
      </c>
      <c r="C28" s="32">
        <v>34387.800000000003</v>
      </c>
      <c r="D28" s="25" t="s">
        <v>2</v>
      </c>
      <c r="E28" s="32">
        <v>20491.599999999999</v>
      </c>
      <c r="F28" s="25" t="s">
        <v>2</v>
      </c>
      <c r="G28" s="32">
        <v>12575.9</v>
      </c>
      <c r="H28" s="25" t="s">
        <v>2</v>
      </c>
      <c r="I28" s="32">
        <v>34900.9</v>
      </c>
      <c r="J28" s="25" t="s">
        <v>2</v>
      </c>
      <c r="K28" s="32">
        <v>34840.9</v>
      </c>
      <c r="L28" s="25" t="s">
        <v>2</v>
      </c>
      <c r="M28" s="32">
        <v>26620.1</v>
      </c>
      <c r="N28" s="25" t="s">
        <v>2</v>
      </c>
      <c r="O28" s="32">
        <v>35785.1</v>
      </c>
      <c r="P28" s="25" t="s">
        <v>2</v>
      </c>
      <c r="Q28" s="32">
        <v>12770.6</v>
      </c>
      <c r="R28" s="25" t="s">
        <v>2</v>
      </c>
      <c r="S28" s="32">
        <v>9059.5</v>
      </c>
      <c r="T28" s="25" t="s">
        <v>2</v>
      </c>
      <c r="U28" s="32">
        <v>3923.4</v>
      </c>
      <c r="V28" s="25" t="s">
        <v>2</v>
      </c>
      <c r="W28" s="32">
        <v>3219.2</v>
      </c>
      <c r="X28" s="25" t="s">
        <v>2</v>
      </c>
      <c r="Y28" s="32">
        <v>7569.2</v>
      </c>
      <c r="Z28" s="25" t="s">
        <v>2</v>
      </c>
      <c r="AA28" s="32">
        <v>4838.5</v>
      </c>
      <c r="AB28" s="25" t="s">
        <v>2</v>
      </c>
      <c r="AC28" s="32">
        <v>1096.8</v>
      </c>
      <c r="AD28" s="25" t="s">
        <v>2</v>
      </c>
      <c r="AE28" s="32">
        <f>C28+E28+G28+I28+K28+M28+O28+Q28+S28+U28+W28+Y28+AA28+AC28</f>
        <v>242079.50000000003</v>
      </c>
      <c r="AF28" s="25" t="s">
        <v>2</v>
      </c>
    </row>
    <row r="29" spans="1:32" ht="51" x14ac:dyDescent="0.25">
      <c r="A29" s="38"/>
      <c r="B29" s="1" t="s">
        <v>59</v>
      </c>
      <c r="C29" s="32">
        <v>34419.599999999999</v>
      </c>
      <c r="D29" s="25" t="s">
        <v>2</v>
      </c>
      <c r="E29" s="32">
        <v>21051</v>
      </c>
      <c r="F29" s="25" t="s">
        <v>2</v>
      </c>
      <c r="G29" s="32">
        <v>12630</v>
      </c>
      <c r="H29" s="25" t="s">
        <v>2</v>
      </c>
      <c r="I29" s="32">
        <v>34962.5</v>
      </c>
      <c r="J29" s="25" t="s">
        <v>2</v>
      </c>
      <c r="K29" s="32">
        <v>35040.300000000003</v>
      </c>
      <c r="L29" s="25" t="s">
        <v>2</v>
      </c>
      <c r="M29" s="32">
        <v>26620.3</v>
      </c>
      <c r="N29" s="25" t="s">
        <v>2</v>
      </c>
      <c r="O29" s="32">
        <v>35999.1</v>
      </c>
      <c r="P29" s="25" t="s">
        <v>2</v>
      </c>
      <c r="Q29" s="32">
        <v>12798.4</v>
      </c>
      <c r="R29" s="25" t="s">
        <v>2</v>
      </c>
      <c r="S29" s="32">
        <v>9063.7999999999993</v>
      </c>
      <c r="T29" s="25" t="s">
        <v>2</v>
      </c>
      <c r="U29" s="32">
        <v>4031.6</v>
      </c>
      <c r="V29" s="25" t="s">
        <v>2</v>
      </c>
      <c r="W29" s="32">
        <v>3394.8</v>
      </c>
      <c r="X29" s="25" t="s">
        <v>2</v>
      </c>
      <c r="Y29" s="32">
        <v>7813.7</v>
      </c>
      <c r="Z29" s="25" t="s">
        <v>2</v>
      </c>
      <c r="AA29" s="32">
        <v>4975.6000000000004</v>
      </c>
      <c r="AB29" s="25" t="s">
        <v>2</v>
      </c>
      <c r="AC29" s="32">
        <v>1096.8</v>
      </c>
      <c r="AD29" s="25" t="s">
        <v>2</v>
      </c>
      <c r="AE29" s="32">
        <f>C29+E29+G29+I29+K29+M29+O29+Q29+S29+U29+W29+Y29+AA29+AC29</f>
        <v>243897.5</v>
      </c>
      <c r="AF29" s="25" t="s">
        <v>2</v>
      </c>
    </row>
    <row r="30" spans="1:32" ht="77.25" x14ac:dyDescent="0.25">
      <c r="A30" s="38">
        <v>6</v>
      </c>
      <c r="B30" s="2" t="s">
        <v>31</v>
      </c>
      <c r="C30" s="27">
        <f>C32/C31*100</f>
        <v>91.735918744228997</v>
      </c>
      <c r="D30" s="25">
        <v>0</v>
      </c>
      <c r="E30" s="27">
        <f t="shared" ref="E30:AC30" si="2">E32/E31*100</f>
        <v>101.76106615897194</v>
      </c>
      <c r="F30" s="25">
        <v>5</v>
      </c>
      <c r="G30" s="27">
        <f t="shared" si="2"/>
        <v>85.38754764930114</v>
      </c>
      <c r="H30" s="25">
        <v>0</v>
      </c>
      <c r="I30" s="27">
        <f t="shared" si="2"/>
        <v>70.110864745011085</v>
      </c>
      <c r="J30" s="25">
        <v>0</v>
      </c>
      <c r="K30" s="27">
        <f t="shared" si="2"/>
        <v>131.76229508196721</v>
      </c>
      <c r="L30" s="25">
        <v>0</v>
      </c>
      <c r="M30" s="27">
        <f t="shared" si="2"/>
        <v>136.32596685082873</v>
      </c>
      <c r="N30" s="25">
        <v>0</v>
      </c>
      <c r="O30" s="27">
        <f t="shared" si="2"/>
        <v>105.0292138155462</v>
      </c>
      <c r="P30" s="25">
        <v>5</v>
      </c>
      <c r="Q30" s="27">
        <f t="shared" si="2"/>
        <v>94.04696886947022</v>
      </c>
      <c r="R30" s="25">
        <v>5</v>
      </c>
      <c r="S30" s="27">
        <f t="shared" si="2"/>
        <v>86.909090909090907</v>
      </c>
      <c r="T30" s="25">
        <v>0</v>
      </c>
      <c r="U30" s="27">
        <f t="shared" si="2"/>
        <v>76.103272290603414</v>
      </c>
      <c r="V30" s="25">
        <v>0</v>
      </c>
      <c r="W30" s="27">
        <f t="shared" si="2"/>
        <v>96.754850088183431</v>
      </c>
      <c r="X30" s="25">
        <v>5</v>
      </c>
      <c r="Y30" s="27">
        <f t="shared" si="2"/>
        <v>73.430962343096226</v>
      </c>
      <c r="Z30" s="25">
        <v>0</v>
      </c>
      <c r="AA30" s="27">
        <f t="shared" si="2"/>
        <v>68.455640744797378</v>
      </c>
      <c r="AB30" s="25">
        <v>0</v>
      </c>
      <c r="AC30" s="27">
        <f t="shared" si="2"/>
        <v>100.33189464837686</v>
      </c>
      <c r="AD30" s="25">
        <v>5</v>
      </c>
      <c r="AE30" s="32"/>
      <c r="AF30" s="26">
        <f>D30+F30+H30+J30+L30+N30+P30+R30+T30+V30+X30+Z30+AB30+AD30</f>
        <v>25</v>
      </c>
    </row>
    <row r="31" spans="1:32" ht="66" customHeight="1" x14ac:dyDescent="0.25">
      <c r="A31" s="38"/>
      <c r="B31" s="1" t="s">
        <v>60</v>
      </c>
      <c r="C31" s="32">
        <v>433.2</v>
      </c>
      <c r="D31" s="25" t="s">
        <v>2</v>
      </c>
      <c r="E31" s="32">
        <v>420.2</v>
      </c>
      <c r="F31" s="25" t="s">
        <v>2</v>
      </c>
      <c r="G31" s="32">
        <v>157.4</v>
      </c>
      <c r="H31" s="25" t="s">
        <v>2</v>
      </c>
      <c r="I31" s="32">
        <v>451</v>
      </c>
      <c r="J31" s="25" t="s">
        <v>2</v>
      </c>
      <c r="K31" s="32">
        <v>439.2</v>
      </c>
      <c r="L31" s="25" t="s">
        <v>2</v>
      </c>
      <c r="M31" s="32">
        <v>362</v>
      </c>
      <c r="N31" s="25" t="s">
        <v>2</v>
      </c>
      <c r="O31" s="32">
        <v>1352.1</v>
      </c>
      <c r="P31" s="25" t="s">
        <v>2</v>
      </c>
      <c r="Q31" s="32">
        <v>183.1</v>
      </c>
      <c r="R31" s="25" t="s">
        <v>2</v>
      </c>
      <c r="S31" s="32">
        <v>687.5</v>
      </c>
      <c r="T31" s="25" t="s">
        <v>2</v>
      </c>
      <c r="U31" s="32">
        <v>333.1</v>
      </c>
      <c r="V31" s="25" t="s">
        <v>2</v>
      </c>
      <c r="W31" s="32">
        <v>283.5</v>
      </c>
      <c r="X31" s="25" t="s">
        <v>2</v>
      </c>
      <c r="Y31" s="32">
        <v>717</v>
      </c>
      <c r="Z31" s="25" t="s">
        <v>2</v>
      </c>
      <c r="AA31" s="32">
        <v>456.5</v>
      </c>
      <c r="AB31" s="25" t="s">
        <v>2</v>
      </c>
      <c r="AC31" s="32">
        <v>7020.3</v>
      </c>
      <c r="AD31" s="25" t="s">
        <v>2</v>
      </c>
      <c r="AE31" s="32">
        <f>C31+E31+G31+I31+K31+M31+O31+Q31+S31+U31+W31+Y31+AA31+AC31</f>
        <v>13296.1</v>
      </c>
      <c r="AF31" s="25" t="s">
        <v>2</v>
      </c>
    </row>
    <row r="32" spans="1:32" ht="64.5" customHeight="1" x14ac:dyDescent="0.25">
      <c r="A32" s="38"/>
      <c r="B32" s="1" t="s">
        <v>61</v>
      </c>
      <c r="C32" s="32">
        <v>397.4</v>
      </c>
      <c r="D32" s="25" t="s">
        <v>2</v>
      </c>
      <c r="E32" s="32">
        <v>427.6</v>
      </c>
      <c r="F32" s="25" t="s">
        <v>2</v>
      </c>
      <c r="G32" s="32">
        <v>134.4</v>
      </c>
      <c r="H32" s="25" t="s">
        <v>2</v>
      </c>
      <c r="I32" s="32">
        <v>316.2</v>
      </c>
      <c r="J32" s="25" t="s">
        <v>2</v>
      </c>
      <c r="K32" s="32">
        <v>578.70000000000005</v>
      </c>
      <c r="L32" s="25" t="s">
        <v>2</v>
      </c>
      <c r="M32" s="32">
        <v>493.5</v>
      </c>
      <c r="N32" s="25" t="s">
        <v>2</v>
      </c>
      <c r="O32" s="32">
        <v>1420.1</v>
      </c>
      <c r="P32" s="25" t="s">
        <v>2</v>
      </c>
      <c r="Q32" s="32">
        <v>172.2</v>
      </c>
      <c r="R32" s="25" t="s">
        <v>2</v>
      </c>
      <c r="S32" s="32">
        <v>597.5</v>
      </c>
      <c r="T32" s="25" t="s">
        <v>2</v>
      </c>
      <c r="U32" s="32">
        <v>253.5</v>
      </c>
      <c r="V32" s="25" t="s">
        <v>2</v>
      </c>
      <c r="W32" s="32">
        <v>274.3</v>
      </c>
      <c r="X32" s="25" t="s">
        <v>2</v>
      </c>
      <c r="Y32" s="32">
        <v>526.5</v>
      </c>
      <c r="Z32" s="25" t="s">
        <v>2</v>
      </c>
      <c r="AA32" s="32">
        <v>312.5</v>
      </c>
      <c r="AB32" s="25" t="s">
        <v>2</v>
      </c>
      <c r="AC32" s="32">
        <v>7043.6</v>
      </c>
      <c r="AD32" s="25" t="s">
        <v>2</v>
      </c>
      <c r="AE32" s="32">
        <f>C32+E32+G32+I32+K32+M32+O32+Q32+S32+U32+W32+Y32+AA32+AC32</f>
        <v>12948</v>
      </c>
      <c r="AF32" s="25" t="s">
        <v>2</v>
      </c>
    </row>
    <row r="33" spans="1:32" ht="39" x14ac:dyDescent="0.25">
      <c r="A33" s="38">
        <v>7</v>
      </c>
      <c r="B33" s="2" t="s">
        <v>32</v>
      </c>
      <c r="C33" s="25">
        <v>0</v>
      </c>
      <c r="D33" s="25">
        <v>5</v>
      </c>
      <c r="E33" s="25">
        <v>0</v>
      </c>
      <c r="F33" s="25">
        <v>5</v>
      </c>
      <c r="G33" s="25">
        <v>0</v>
      </c>
      <c r="H33" s="25">
        <v>5</v>
      </c>
      <c r="I33" s="25">
        <v>0</v>
      </c>
      <c r="J33" s="25">
        <v>5</v>
      </c>
      <c r="K33" s="25">
        <v>0</v>
      </c>
      <c r="L33" s="25">
        <v>5</v>
      </c>
      <c r="M33" s="25">
        <v>0</v>
      </c>
      <c r="N33" s="25">
        <v>5</v>
      </c>
      <c r="O33" s="25">
        <v>0</v>
      </c>
      <c r="P33" s="25">
        <v>5</v>
      </c>
      <c r="Q33" s="25">
        <v>0</v>
      </c>
      <c r="R33" s="25">
        <v>5</v>
      </c>
      <c r="S33" s="25">
        <v>0</v>
      </c>
      <c r="T33" s="25">
        <v>5</v>
      </c>
      <c r="U33" s="25">
        <v>0</v>
      </c>
      <c r="V33" s="25">
        <v>5</v>
      </c>
      <c r="W33" s="25">
        <v>0</v>
      </c>
      <c r="X33" s="25">
        <v>5</v>
      </c>
      <c r="Y33" s="25">
        <v>0</v>
      </c>
      <c r="Z33" s="25">
        <v>5</v>
      </c>
      <c r="AA33" s="25">
        <v>0</v>
      </c>
      <c r="AB33" s="25">
        <v>5</v>
      </c>
      <c r="AC33" s="25">
        <v>0</v>
      </c>
      <c r="AD33" s="25">
        <v>5</v>
      </c>
      <c r="AE33" s="25">
        <v>0</v>
      </c>
      <c r="AF33" s="26">
        <f>D33+F33+H33+J33+L33+N33+P33+R33+T33+V33+X33+Z33+AB33+AD33</f>
        <v>70</v>
      </c>
    </row>
    <row r="34" spans="1:32" ht="63.75" x14ac:dyDescent="0.25">
      <c r="A34" s="38"/>
      <c r="B34" s="1" t="s">
        <v>62</v>
      </c>
      <c r="C34" s="25">
        <v>0</v>
      </c>
      <c r="D34" s="25" t="s">
        <v>2</v>
      </c>
      <c r="E34" s="25">
        <v>0</v>
      </c>
      <c r="F34" s="25" t="s">
        <v>2</v>
      </c>
      <c r="G34" s="25">
        <v>0</v>
      </c>
      <c r="H34" s="25" t="s">
        <v>2</v>
      </c>
      <c r="I34" s="25">
        <v>0</v>
      </c>
      <c r="J34" s="25" t="s">
        <v>2</v>
      </c>
      <c r="K34" s="25">
        <v>0</v>
      </c>
      <c r="L34" s="25" t="s">
        <v>2</v>
      </c>
      <c r="M34" s="25">
        <v>0</v>
      </c>
      <c r="N34" s="25" t="s">
        <v>2</v>
      </c>
      <c r="O34" s="25">
        <v>0</v>
      </c>
      <c r="P34" s="25" t="s">
        <v>2</v>
      </c>
      <c r="Q34" s="25">
        <v>0</v>
      </c>
      <c r="R34" s="25" t="s">
        <v>2</v>
      </c>
      <c r="S34" s="25">
        <v>0</v>
      </c>
      <c r="T34" s="25" t="s">
        <v>2</v>
      </c>
      <c r="U34" s="25">
        <v>0</v>
      </c>
      <c r="V34" s="25" t="s">
        <v>2</v>
      </c>
      <c r="W34" s="25">
        <v>0</v>
      </c>
      <c r="X34" s="25" t="s">
        <v>2</v>
      </c>
      <c r="Y34" s="25">
        <v>0</v>
      </c>
      <c r="Z34" s="25" t="s">
        <v>2</v>
      </c>
      <c r="AA34" s="25">
        <v>0</v>
      </c>
      <c r="AB34" s="25" t="s">
        <v>2</v>
      </c>
      <c r="AC34" s="25">
        <v>0</v>
      </c>
      <c r="AD34" s="25" t="s">
        <v>2</v>
      </c>
      <c r="AE34" s="25">
        <f>C34+E34+G34+I34+K34+M34+O34+Q34+S34+U34+W34+Y34+AA34+AC34</f>
        <v>0</v>
      </c>
      <c r="AF34" s="25" t="s">
        <v>2</v>
      </c>
    </row>
    <row r="35" spans="1:32" ht="51.75" x14ac:dyDescent="0.25">
      <c r="A35" s="38">
        <v>8</v>
      </c>
      <c r="B35" s="2" t="s">
        <v>47</v>
      </c>
      <c r="C35" s="25">
        <v>0</v>
      </c>
      <c r="D35" s="25">
        <v>5</v>
      </c>
      <c r="E35" s="25">
        <v>0</v>
      </c>
      <c r="F35" s="25">
        <v>5</v>
      </c>
      <c r="G35" s="25">
        <v>0</v>
      </c>
      <c r="H35" s="25">
        <v>5</v>
      </c>
      <c r="I35" s="25">
        <v>0</v>
      </c>
      <c r="J35" s="25">
        <v>5</v>
      </c>
      <c r="K35" s="25">
        <v>0</v>
      </c>
      <c r="L35" s="25">
        <v>5</v>
      </c>
      <c r="M35" s="25">
        <v>0</v>
      </c>
      <c r="N35" s="25">
        <v>5</v>
      </c>
      <c r="O35" s="25">
        <v>0</v>
      </c>
      <c r="P35" s="25">
        <v>5</v>
      </c>
      <c r="Q35" s="25">
        <v>0</v>
      </c>
      <c r="R35" s="25">
        <v>5</v>
      </c>
      <c r="S35" s="25">
        <v>0</v>
      </c>
      <c r="T35" s="25">
        <v>5</v>
      </c>
      <c r="U35" s="25">
        <v>0</v>
      </c>
      <c r="V35" s="25">
        <v>5</v>
      </c>
      <c r="W35" s="25">
        <v>0</v>
      </c>
      <c r="X35" s="25">
        <v>5</v>
      </c>
      <c r="Y35" s="25">
        <v>0</v>
      </c>
      <c r="Z35" s="25">
        <v>5</v>
      </c>
      <c r="AA35" s="25">
        <v>0</v>
      </c>
      <c r="AB35" s="25">
        <v>5</v>
      </c>
      <c r="AC35" s="25">
        <v>0</v>
      </c>
      <c r="AD35" s="25">
        <v>5</v>
      </c>
      <c r="AE35" s="25">
        <v>0</v>
      </c>
      <c r="AF35" s="26">
        <f>D35+F35+H35+J35+L35+N35+P35+R35+T35+V35+X35+Z35+AB35+AD35</f>
        <v>70</v>
      </c>
    </row>
    <row r="36" spans="1:32" ht="43.5" customHeight="1" x14ac:dyDescent="0.25">
      <c r="A36" s="38"/>
      <c r="B36" s="1" t="s">
        <v>33</v>
      </c>
      <c r="C36" s="25">
        <v>0</v>
      </c>
      <c r="D36" s="25" t="s">
        <v>2</v>
      </c>
      <c r="E36" s="25">
        <v>0</v>
      </c>
      <c r="F36" s="25" t="s">
        <v>2</v>
      </c>
      <c r="G36" s="25">
        <v>0</v>
      </c>
      <c r="H36" s="25" t="s">
        <v>2</v>
      </c>
      <c r="I36" s="25">
        <v>0</v>
      </c>
      <c r="J36" s="25" t="s">
        <v>2</v>
      </c>
      <c r="K36" s="25">
        <v>0</v>
      </c>
      <c r="L36" s="25" t="s">
        <v>2</v>
      </c>
      <c r="M36" s="25">
        <v>0</v>
      </c>
      <c r="N36" s="25" t="s">
        <v>2</v>
      </c>
      <c r="O36" s="25">
        <v>0</v>
      </c>
      <c r="P36" s="25" t="s">
        <v>2</v>
      </c>
      <c r="Q36" s="25">
        <v>0</v>
      </c>
      <c r="R36" s="25" t="s">
        <v>2</v>
      </c>
      <c r="S36" s="25">
        <v>0</v>
      </c>
      <c r="T36" s="25" t="s">
        <v>2</v>
      </c>
      <c r="U36" s="25">
        <v>0</v>
      </c>
      <c r="V36" s="25" t="s">
        <v>2</v>
      </c>
      <c r="W36" s="25">
        <v>0</v>
      </c>
      <c r="X36" s="25" t="s">
        <v>2</v>
      </c>
      <c r="Y36" s="25">
        <v>0</v>
      </c>
      <c r="Z36" s="25" t="s">
        <v>2</v>
      </c>
      <c r="AA36" s="25">
        <v>0</v>
      </c>
      <c r="AB36" s="25" t="s">
        <v>2</v>
      </c>
      <c r="AC36" s="25">
        <v>0</v>
      </c>
      <c r="AD36" s="25" t="s">
        <v>2</v>
      </c>
      <c r="AE36" s="25">
        <f>C36+E36+G36+I36+K36+M36+O36+Q36+S36+U36+W36+Y36+AA36+AC36</f>
        <v>0</v>
      </c>
      <c r="AF36" s="25" t="s">
        <v>2</v>
      </c>
    </row>
    <row r="37" spans="1:32" ht="39" x14ac:dyDescent="0.25">
      <c r="A37" s="38">
        <v>9</v>
      </c>
      <c r="B37" s="2" t="s">
        <v>48</v>
      </c>
      <c r="C37" s="25">
        <v>0</v>
      </c>
      <c r="D37" s="25">
        <v>5</v>
      </c>
      <c r="E37" s="25">
        <v>0</v>
      </c>
      <c r="F37" s="25">
        <v>5</v>
      </c>
      <c r="G37" s="25">
        <v>0</v>
      </c>
      <c r="H37" s="25">
        <v>5</v>
      </c>
      <c r="I37" s="25">
        <v>0</v>
      </c>
      <c r="J37" s="25">
        <v>5</v>
      </c>
      <c r="K37" s="25">
        <v>0</v>
      </c>
      <c r="L37" s="25">
        <v>5</v>
      </c>
      <c r="M37" s="25">
        <v>0</v>
      </c>
      <c r="N37" s="25">
        <v>5</v>
      </c>
      <c r="O37" s="25">
        <v>0</v>
      </c>
      <c r="P37" s="25">
        <v>5</v>
      </c>
      <c r="Q37" s="25">
        <v>0</v>
      </c>
      <c r="R37" s="25">
        <v>5</v>
      </c>
      <c r="S37" s="25">
        <v>0</v>
      </c>
      <c r="T37" s="25">
        <v>5</v>
      </c>
      <c r="U37" s="25">
        <v>0</v>
      </c>
      <c r="V37" s="25">
        <v>5</v>
      </c>
      <c r="W37" s="25">
        <v>0</v>
      </c>
      <c r="X37" s="25">
        <v>5</v>
      </c>
      <c r="Y37" s="25">
        <v>0</v>
      </c>
      <c r="Z37" s="25">
        <v>5</v>
      </c>
      <c r="AA37" s="25">
        <v>0</v>
      </c>
      <c r="AB37" s="25">
        <v>5</v>
      </c>
      <c r="AC37" s="25">
        <v>0</v>
      </c>
      <c r="AD37" s="25">
        <v>5</v>
      </c>
      <c r="AE37" s="25">
        <v>0</v>
      </c>
      <c r="AF37" s="26">
        <f>D37+F37+H37+J37+L37+N37+P37+R37+T37+V37+X37+Z37+AB37+AD37</f>
        <v>70</v>
      </c>
    </row>
    <row r="38" spans="1:32" ht="63.75" x14ac:dyDescent="0.25">
      <c r="A38" s="38"/>
      <c r="B38" s="1" t="s">
        <v>63</v>
      </c>
      <c r="C38" s="25">
        <v>0</v>
      </c>
      <c r="D38" s="25" t="s">
        <v>2</v>
      </c>
      <c r="E38" s="25">
        <v>0</v>
      </c>
      <c r="F38" s="25" t="s">
        <v>2</v>
      </c>
      <c r="G38" s="25">
        <v>0</v>
      </c>
      <c r="H38" s="25" t="s">
        <v>2</v>
      </c>
      <c r="I38" s="25">
        <v>0</v>
      </c>
      <c r="J38" s="25" t="s">
        <v>2</v>
      </c>
      <c r="K38" s="25">
        <v>0</v>
      </c>
      <c r="L38" s="25" t="s">
        <v>2</v>
      </c>
      <c r="M38" s="25">
        <v>0</v>
      </c>
      <c r="N38" s="25" t="s">
        <v>2</v>
      </c>
      <c r="O38" s="25">
        <v>0</v>
      </c>
      <c r="P38" s="25" t="s">
        <v>2</v>
      </c>
      <c r="Q38" s="25">
        <v>0</v>
      </c>
      <c r="R38" s="25" t="s">
        <v>2</v>
      </c>
      <c r="S38" s="25">
        <v>0</v>
      </c>
      <c r="T38" s="25" t="s">
        <v>2</v>
      </c>
      <c r="U38" s="25">
        <v>0</v>
      </c>
      <c r="V38" s="25" t="s">
        <v>2</v>
      </c>
      <c r="W38" s="25">
        <v>0</v>
      </c>
      <c r="X38" s="25" t="s">
        <v>2</v>
      </c>
      <c r="Y38" s="25">
        <v>0</v>
      </c>
      <c r="Z38" s="25" t="s">
        <v>2</v>
      </c>
      <c r="AA38" s="25">
        <v>0</v>
      </c>
      <c r="AB38" s="25" t="s">
        <v>2</v>
      </c>
      <c r="AC38" s="25">
        <v>0</v>
      </c>
      <c r="AD38" s="25" t="s">
        <v>2</v>
      </c>
      <c r="AE38" s="25">
        <f>C38+E38+G38+I38+K38+M38+O38+Q38+S38+U38+W38+Y38+AA38+AC38</f>
        <v>0</v>
      </c>
      <c r="AF38" s="25" t="s">
        <v>2</v>
      </c>
    </row>
    <row r="39" spans="1:32" ht="39" x14ac:dyDescent="0.25">
      <c r="A39" s="38">
        <v>10</v>
      </c>
      <c r="B39" s="2" t="s">
        <v>49</v>
      </c>
      <c r="C39" s="25">
        <v>0</v>
      </c>
      <c r="D39" s="25">
        <v>5</v>
      </c>
      <c r="E39" s="25">
        <v>0</v>
      </c>
      <c r="F39" s="25">
        <v>5</v>
      </c>
      <c r="G39" s="25">
        <v>0</v>
      </c>
      <c r="H39" s="25">
        <v>5</v>
      </c>
      <c r="I39" s="25">
        <v>0</v>
      </c>
      <c r="J39" s="25">
        <v>5</v>
      </c>
      <c r="K39" s="25">
        <v>0</v>
      </c>
      <c r="L39" s="25">
        <v>5</v>
      </c>
      <c r="M39" s="25">
        <v>0</v>
      </c>
      <c r="N39" s="25">
        <v>5</v>
      </c>
      <c r="O39" s="25">
        <v>0</v>
      </c>
      <c r="P39" s="25">
        <v>5</v>
      </c>
      <c r="Q39" s="25">
        <v>0</v>
      </c>
      <c r="R39" s="25">
        <v>5</v>
      </c>
      <c r="S39" s="25">
        <v>0</v>
      </c>
      <c r="T39" s="25">
        <v>5</v>
      </c>
      <c r="U39" s="25">
        <v>0</v>
      </c>
      <c r="V39" s="25">
        <v>5</v>
      </c>
      <c r="W39" s="25">
        <v>0</v>
      </c>
      <c r="X39" s="25">
        <v>5</v>
      </c>
      <c r="Y39" s="25">
        <v>0</v>
      </c>
      <c r="Z39" s="25">
        <v>5</v>
      </c>
      <c r="AA39" s="25">
        <v>0</v>
      </c>
      <c r="AB39" s="25">
        <v>5</v>
      </c>
      <c r="AC39" s="25">
        <v>0</v>
      </c>
      <c r="AD39" s="25">
        <v>5</v>
      </c>
      <c r="AE39" s="25">
        <v>0</v>
      </c>
      <c r="AF39" s="26">
        <f>D39+F39+H39+J39+L39+N39+P39+R39+T39+V39+X39+Z39+AB39+AD39</f>
        <v>70</v>
      </c>
    </row>
    <row r="40" spans="1:32" ht="38.25" x14ac:dyDescent="0.25">
      <c r="A40" s="38"/>
      <c r="B40" s="1" t="s">
        <v>34</v>
      </c>
      <c r="C40" s="25">
        <v>0</v>
      </c>
      <c r="D40" s="25" t="s">
        <v>2</v>
      </c>
      <c r="E40" s="25">
        <v>0</v>
      </c>
      <c r="F40" s="25" t="s">
        <v>2</v>
      </c>
      <c r="G40" s="25">
        <v>0</v>
      </c>
      <c r="H40" s="25" t="s">
        <v>2</v>
      </c>
      <c r="I40" s="25">
        <v>0</v>
      </c>
      <c r="J40" s="25" t="s">
        <v>2</v>
      </c>
      <c r="K40" s="25">
        <v>0</v>
      </c>
      <c r="L40" s="25" t="s">
        <v>2</v>
      </c>
      <c r="M40" s="25">
        <v>0</v>
      </c>
      <c r="N40" s="25" t="s">
        <v>2</v>
      </c>
      <c r="O40" s="25">
        <v>0</v>
      </c>
      <c r="P40" s="25" t="s">
        <v>2</v>
      </c>
      <c r="Q40" s="25">
        <v>0</v>
      </c>
      <c r="R40" s="25" t="s">
        <v>2</v>
      </c>
      <c r="S40" s="25">
        <v>0</v>
      </c>
      <c r="T40" s="25" t="s">
        <v>2</v>
      </c>
      <c r="U40" s="25">
        <v>0</v>
      </c>
      <c r="V40" s="25" t="s">
        <v>2</v>
      </c>
      <c r="W40" s="25">
        <v>0</v>
      </c>
      <c r="X40" s="25" t="s">
        <v>2</v>
      </c>
      <c r="Y40" s="25">
        <v>0</v>
      </c>
      <c r="Z40" s="25" t="s">
        <v>2</v>
      </c>
      <c r="AA40" s="25">
        <v>0</v>
      </c>
      <c r="AB40" s="25" t="s">
        <v>2</v>
      </c>
      <c r="AC40" s="25">
        <v>0</v>
      </c>
      <c r="AD40" s="25" t="s">
        <v>2</v>
      </c>
      <c r="AE40" s="25">
        <f>C40+E40+G40+I40+K40+M40+O40+Q40+S40+U40+W40+Y40+AA40+AC40</f>
        <v>0</v>
      </c>
      <c r="AF40" s="25" t="s">
        <v>2</v>
      </c>
    </row>
    <row r="41" spans="1:32" ht="77.25" x14ac:dyDescent="0.25">
      <c r="A41" s="38">
        <v>11</v>
      </c>
      <c r="B41" s="2" t="s">
        <v>35</v>
      </c>
      <c r="C41" s="27">
        <v>0</v>
      </c>
      <c r="D41" s="25">
        <v>5</v>
      </c>
      <c r="E41" s="27">
        <v>0</v>
      </c>
      <c r="F41" s="25">
        <v>5</v>
      </c>
      <c r="G41" s="27">
        <v>0</v>
      </c>
      <c r="H41" s="25">
        <v>5</v>
      </c>
      <c r="I41" s="27">
        <v>0</v>
      </c>
      <c r="J41" s="25">
        <v>5</v>
      </c>
      <c r="K41" s="27">
        <f>K42/K43*100</f>
        <v>100</v>
      </c>
      <c r="L41" s="25">
        <v>0</v>
      </c>
      <c r="M41" s="27">
        <v>0</v>
      </c>
      <c r="N41" s="25">
        <v>5</v>
      </c>
      <c r="O41" s="27">
        <v>0</v>
      </c>
      <c r="P41" s="25">
        <v>5</v>
      </c>
      <c r="Q41" s="27">
        <v>0</v>
      </c>
      <c r="R41" s="25">
        <v>5</v>
      </c>
      <c r="S41" s="27">
        <v>0</v>
      </c>
      <c r="T41" s="25">
        <v>5</v>
      </c>
      <c r="U41" s="27">
        <v>0</v>
      </c>
      <c r="V41" s="25">
        <v>5</v>
      </c>
      <c r="W41" s="27">
        <v>0</v>
      </c>
      <c r="X41" s="25">
        <v>5</v>
      </c>
      <c r="Y41" s="27">
        <v>0</v>
      </c>
      <c r="Z41" s="25">
        <v>5</v>
      </c>
      <c r="AA41" s="27">
        <v>0</v>
      </c>
      <c r="AB41" s="25">
        <v>5</v>
      </c>
      <c r="AC41" s="27">
        <v>0</v>
      </c>
      <c r="AD41" s="25">
        <v>5</v>
      </c>
      <c r="AE41" s="27">
        <v>0</v>
      </c>
      <c r="AF41" s="26">
        <f>D41+F41+H41+J41+L41+N41+P41+R41+T41+V41+X41+Z41+AB41+AD41</f>
        <v>65</v>
      </c>
    </row>
    <row r="42" spans="1:32" ht="66.75" customHeight="1" x14ac:dyDescent="0.25">
      <c r="A42" s="38"/>
      <c r="B42" s="7" t="s">
        <v>64</v>
      </c>
      <c r="C42" s="25">
        <v>0</v>
      </c>
      <c r="D42" s="25" t="s">
        <v>2</v>
      </c>
      <c r="E42" s="25">
        <v>0</v>
      </c>
      <c r="F42" s="25" t="s">
        <v>2</v>
      </c>
      <c r="G42" s="25">
        <v>0</v>
      </c>
      <c r="H42" s="25" t="s">
        <v>2</v>
      </c>
      <c r="I42" s="25">
        <v>0</v>
      </c>
      <c r="J42" s="25" t="s">
        <v>2</v>
      </c>
      <c r="K42" s="25">
        <v>1</v>
      </c>
      <c r="L42" s="25" t="s">
        <v>2</v>
      </c>
      <c r="M42" s="25">
        <v>0</v>
      </c>
      <c r="N42" s="25" t="s">
        <v>2</v>
      </c>
      <c r="O42" s="25">
        <v>0</v>
      </c>
      <c r="P42" s="25" t="s">
        <v>2</v>
      </c>
      <c r="Q42" s="25">
        <v>0</v>
      </c>
      <c r="R42" s="25" t="s">
        <v>2</v>
      </c>
      <c r="S42" s="25">
        <v>0</v>
      </c>
      <c r="T42" s="25" t="s">
        <v>2</v>
      </c>
      <c r="U42" s="25">
        <v>0</v>
      </c>
      <c r="V42" s="25" t="s">
        <v>2</v>
      </c>
      <c r="W42" s="25">
        <v>0</v>
      </c>
      <c r="X42" s="25" t="s">
        <v>2</v>
      </c>
      <c r="Y42" s="25">
        <v>0</v>
      </c>
      <c r="Z42" s="25" t="s">
        <v>2</v>
      </c>
      <c r="AA42" s="25">
        <v>0</v>
      </c>
      <c r="AB42" s="25" t="s">
        <v>2</v>
      </c>
      <c r="AC42" s="25">
        <v>0</v>
      </c>
      <c r="AD42" s="25" t="s">
        <v>2</v>
      </c>
      <c r="AE42" s="25">
        <f>C42+E42+G42+I42+K42+M42+O42+Q42+S42+U42+W42+Y42+AA42+AC42</f>
        <v>1</v>
      </c>
      <c r="AF42" s="25" t="s">
        <v>2</v>
      </c>
    </row>
    <row r="43" spans="1:32" ht="51.75" customHeight="1" x14ac:dyDescent="0.25">
      <c r="A43" s="38"/>
      <c r="B43" s="7" t="s">
        <v>65</v>
      </c>
      <c r="C43" s="25">
        <v>0</v>
      </c>
      <c r="D43" s="25" t="s">
        <v>2</v>
      </c>
      <c r="E43" s="25">
        <v>0</v>
      </c>
      <c r="F43" s="25" t="s">
        <v>2</v>
      </c>
      <c r="G43" s="25">
        <v>0</v>
      </c>
      <c r="H43" s="25" t="s">
        <v>2</v>
      </c>
      <c r="I43" s="25">
        <v>0</v>
      </c>
      <c r="J43" s="25" t="s">
        <v>2</v>
      </c>
      <c r="K43" s="25">
        <v>1</v>
      </c>
      <c r="L43" s="25" t="s">
        <v>2</v>
      </c>
      <c r="M43" s="25">
        <v>0</v>
      </c>
      <c r="N43" s="25" t="s">
        <v>2</v>
      </c>
      <c r="O43" s="25">
        <v>0</v>
      </c>
      <c r="P43" s="25" t="s">
        <v>2</v>
      </c>
      <c r="Q43" s="25">
        <v>0</v>
      </c>
      <c r="R43" s="25" t="s">
        <v>2</v>
      </c>
      <c r="S43" s="25">
        <v>0</v>
      </c>
      <c r="T43" s="25" t="s">
        <v>2</v>
      </c>
      <c r="U43" s="25">
        <v>0</v>
      </c>
      <c r="V43" s="25" t="s">
        <v>2</v>
      </c>
      <c r="W43" s="25">
        <v>0</v>
      </c>
      <c r="X43" s="25" t="s">
        <v>2</v>
      </c>
      <c r="Y43" s="25">
        <v>0</v>
      </c>
      <c r="Z43" s="25" t="s">
        <v>2</v>
      </c>
      <c r="AA43" s="25">
        <v>0</v>
      </c>
      <c r="AB43" s="25" t="s">
        <v>2</v>
      </c>
      <c r="AC43" s="25">
        <v>0</v>
      </c>
      <c r="AD43" s="25" t="s">
        <v>2</v>
      </c>
      <c r="AE43" s="25">
        <f>C43+E43+G43+I43+K43+M43+O43+Q43+S43+U43+W43+Y43+AA43+AC43</f>
        <v>1</v>
      </c>
      <c r="AF43" s="25" t="s">
        <v>2</v>
      </c>
    </row>
    <row r="44" spans="1:32" ht="51.75" x14ac:dyDescent="0.25">
      <c r="A44" s="38">
        <v>12</v>
      </c>
      <c r="B44" s="2" t="s">
        <v>36</v>
      </c>
      <c r="C44" s="25">
        <f>C45/C46*100</f>
        <v>75</v>
      </c>
      <c r="D44" s="25">
        <v>0</v>
      </c>
      <c r="E44" s="25"/>
      <c r="F44" s="25">
        <v>5</v>
      </c>
      <c r="G44" s="25">
        <f t="shared" ref="G44:AE44" si="3">G45/G46*100</f>
        <v>100</v>
      </c>
      <c r="H44" s="25">
        <v>0</v>
      </c>
      <c r="I44" s="25"/>
      <c r="J44" s="25">
        <v>5</v>
      </c>
      <c r="K44" s="25"/>
      <c r="L44" s="25">
        <v>5</v>
      </c>
      <c r="M44" s="25"/>
      <c r="N44" s="25">
        <v>5</v>
      </c>
      <c r="O44" s="25">
        <f t="shared" si="3"/>
        <v>50</v>
      </c>
      <c r="P44" s="25">
        <v>0</v>
      </c>
      <c r="Q44" s="25">
        <f t="shared" si="3"/>
        <v>0</v>
      </c>
      <c r="R44" s="25">
        <v>5</v>
      </c>
      <c r="S44" s="25">
        <f t="shared" si="3"/>
        <v>0</v>
      </c>
      <c r="T44" s="25">
        <v>5</v>
      </c>
      <c r="U44" s="25">
        <f t="shared" si="3"/>
        <v>0</v>
      </c>
      <c r="V44" s="25">
        <v>5</v>
      </c>
      <c r="W44" s="25">
        <f t="shared" si="3"/>
        <v>0</v>
      </c>
      <c r="X44" s="25">
        <v>5</v>
      </c>
      <c r="Y44" s="25">
        <f t="shared" si="3"/>
        <v>100</v>
      </c>
      <c r="Z44" s="25">
        <v>0</v>
      </c>
      <c r="AA44" s="25">
        <f t="shared" si="3"/>
        <v>100</v>
      </c>
      <c r="AB44" s="25">
        <v>0</v>
      </c>
      <c r="AC44" s="25">
        <f t="shared" si="3"/>
        <v>100</v>
      </c>
      <c r="AD44" s="25">
        <v>0</v>
      </c>
      <c r="AE44" s="25">
        <f t="shared" si="3"/>
        <v>60</v>
      </c>
      <c r="AF44" s="26">
        <f>D44+F44+H44+J44+L44+N44+P44+R44+T44+V44+X44+Z44+AB44+AD44</f>
        <v>40</v>
      </c>
    </row>
    <row r="45" spans="1:32" ht="71.25" customHeight="1" x14ac:dyDescent="0.25">
      <c r="A45" s="38"/>
      <c r="B45" s="24" t="s">
        <v>66</v>
      </c>
      <c r="C45" s="28">
        <v>3</v>
      </c>
      <c r="D45" s="25" t="s">
        <v>2</v>
      </c>
      <c r="E45" s="25">
        <v>0</v>
      </c>
      <c r="F45" s="25" t="s">
        <v>2</v>
      </c>
      <c r="G45" s="28">
        <v>1</v>
      </c>
      <c r="H45" s="25" t="s">
        <v>2</v>
      </c>
      <c r="I45" s="25">
        <v>0</v>
      </c>
      <c r="J45" s="25" t="s">
        <v>2</v>
      </c>
      <c r="K45" s="25">
        <v>0</v>
      </c>
      <c r="L45" s="25" t="s">
        <v>2</v>
      </c>
      <c r="M45" s="25">
        <v>0</v>
      </c>
      <c r="N45" s="25" t="s">
        <v>2</v>
      </c>
      <c r="O45" s="28">
        <v>1</v>
      </c>
      <c r="P45" s="25" t="s">
        <v>2</v>
      </c>
      <c r="Q45" s="28">
        <v>0</v>
      </c>
      <c r="R45" s="25" t="s">
        <v>2</v>
      </c>
      <c r="S45" s="28">
        <v>0</v>
      </c>
      <c r="T45" s="25" t="s">
        <v>2</v>
      </c>
      <c r="U45" s="28">
        <v>0</v>
      </c>
      <c r="V45" s="25" t="s">
        <v>2</v>
      </c>
      <c r="W45" s="25">
        <v>0</v>
      </c>
      <c r="X45" s="25" t="s">
        <v>2</v>
      </c>
      <c r="Y45" s="28">
        <v>2</v>
      </c>
      <c r="Z45" s="25" t="s">
        <v>2</v>
      </c>
      <c r="AA45" s="28">
        <v>1</v>
      </c>
      <c r="AB45" s="25" t="s">
        <v>2</v>
      </c>
      <c r="AC45" s="28">
        <v>1</v>
      </c>
      <c r="AD45" s="25" t="s">
        <v>2</v>
      </c>
      <c r="AE45" s="25">
        <f>C45+E45+G45+I45+K45+M45+O45+Q45+S45+U45+W45+Y45+AA45+AC45</f>
        <v>9</v>
      </c>
      <c r="AF45" s="25" t="s">
        <v>2</v>
      </c>
    </row>
    <row r="46" spans="1:32" ht="61.5" customHeight="1" x14ac:dyDescent="0.25">
      <c r="A46" s="38"/>
      <c r="B46" s="24" t="s">
        <v>67</v>
      </c>
      <c r="C46" s="28">
        <v>4</v>
      </c>
      <c r="D46" s="25" t="s">
        <v>2</v>
      </c>
      <c r="E46" s="25">
        <v>0</v>
      </c>
      <c r="F46" s="25" t="s">
        <v>2</v>
      </c>
      <c r="G46" s="28">
        <v>1</v>
      </c>
      <c r="H46" s="25" t="s">
        <v>2</v>
      </c>
      <c r="I46" s="25">
        <v>0</v>
      </c>
      <c r="J46" s="25" t="s">
        <v>2</v>
      </c>
      <c r="K46" s="25">
        <v>0</v>
      </c>
      <c r="L46" s="25" t="s">
        <v>2</v>
      </c>
      <c r="M46" s="25">
        <v>0</v>
      </c>
      <c r="N46" s="25" t="s">
        <v>2</v>
      </c>
      <c r="O46" s="28">
        <v>2</v>
      </c>
      <c r="P46" s="25" t="s">
        <v>2</v>
      </c>
      <c r="Q46" s="28">
        <v>1</v>
      </c>
      <c r="R46" s="25" t="s">
        <v>2</v>
      </c>
      <c r="S46" s="28">
        <v>1</v>
      </c>
      <c r="T46" s="25" t="s">
        <v>2</v>
      </c>
      <c r="U46" s="28">
        <v>1</v>
      </c>
      <c r="V46" s="25" t="s">
        <v>2</v>
      </c>
      <c r="W46" s="25">
        <v>1</v>
      </c>
      <c r="X46" s="25" t="s">
        <v>2</v>
      </c>
      <c r="Y46" s="28">
        <v>2</v>
      </c>
      <c r="Z46" s="25" t="s">
        <v>2</v>
      </c>
      <c r="AA46" s="28">
        <v>1</v>
      </c>
      <c r="AB46" s="25" t="s">
        <v>2</v>
      </c>
      <c r="AC46" s="28">
        <v>1</v>
      </c>
      <c r="AD46" s="25" t="s">
        <v>2</v>
      </c>
      <c r="AE46" s="25">
        <f>C46+E46+G46+I46+K46+M46+O46+Q46+S46+U46+W46+Y46+AA46+AC46</f>
        <v>15</v>
      </c>
      <c r="AF46" s="25" t="s">
        <v>2</v>
      </c>
    </row>
    <row r="47" spans="1:32" ht="51.75" x14ac:dyDescent="0.25">
      <c r="A47" s="38">
        <v>13</v>
      </c>
      <c r="B47" s="2" t="s">
        <v>37</v>
      </c>
      <c r="C47" s="25">
        <f>C48/C49*100</f>
        <v>200</v>
      </c>
      <c r="D47" s="25">
        <v>0</v>
      </c>
      <c r="E47" s="25">
        <v>0</v>
      </c>
      <c r="F47" s="25">
        <v>5</v>
      </c>
      <c r="G47" s="25">
        <v>100</v>
      </c>
      <c r="H47" s="25">
        <v>0</v>
      </c>
      <c r="I47" s="25">
        <f>I48/I49*100</f>
        <v>150</v>
      </c>
      <c r="J47" s="25">
        <v>0</v>
      </c>
      <c r="K47" s="25">
        <v>100</v>
      </c>
      <c r="L47" s="25">
        <v>0</v>
      </c>
      <c r="M47" s="27">
        <f>M48/M49*100</f>
        <v>33.333333333333329</v>
      </c>
      <c r="N47" s="25">
        <v>1</v>
      </c>
      <c r="O47" s="27">
        <f>O48/O49*100</f>
        <v>180</v>
      </c>
      <c r="P47" s="25">
        <v>0</v>
      </c>
      <c r="Q47" s="25">
        <v>0</v>
      </c>
      <c r="R47" s="25">
        <v>5</v>
      </c>
      <c r="S47" s="29">
        <v>0</v>
      </c>
      <c r="T47" s="25">
        <v>5</v>
      </c>
      <c r="U47" s="25">
        <v>100</v>
      </c>
      <c r="V47" s="25">
        <v>0</v>
      </c>
      <c r="W47" s="25">
        <v>0</v>
      </c>
      <c r="X47" s="25">
        <v>5</v>
      </c>
      <c r="Y47" s="25">
        <v>0</v>
      </c>
      <c r="Z47" s="25">
        <v>5</v>
      </c>
      <c r="AA47" s="25">
        <v>0</v>
      </c>
      <c r="AB47" s="25">
        <v>5</v>
      </c>
      <c r="AC47" s="25">
        <v>100</v>
      </c>
      <c r="AD47" s="25">
        <v>0</v>
      </c>
      <c r="AE47" s="25"/>
      <c r="AF47" s="26">
        <f>D47+F47+H47+J47+L47+N47+P47+R47+T47+V47+X47+Z47+AB47+AD47</f>
        <v>31</v>
      </c>
    </row>
    <row r="48" spans="1:32" ht="66.75" customHeight="1" x14ac:dyDescent="0.25">
      <c r="A48" s="38"/>
      <c r="B48" s="1" t="s">
        <v>68</v>
      </c>
      <c r="C48" s="25">
        <v>80</v>
      </c>
      <c r="D48" s="25" t="s">
        <v>2</v>
      </c>
      <c r="E48" s="25">
        <v>0</v>
      </c>
      <c r="F48" s="25" t="s">
        <v>2</v>
      </c>
      <c r="G48" s="25">
        <v>30</v>
      </c>
      <c r="H48" s="25" t="s">
        <v>2</v>
      </c>
      <c r="I48" s="25">
        <v>30</v>
      </c>
      <c r="J48" s="25" t="s">
        <v>2</v>
      </c>
      <c r="K48" s="25">
        <v>87.5</v>
      </c>
      <c r="L48" s="25" t="s">
        <v>2</v>
      </c>
      <c r="M48" s="25">
        <v>10</v>
      </c>
      <c r="N48" s="25" t="s">
        <v>2</v>
      </c>
      <c r="O48" s="25">
        <v>67.5</v>
      </c>
      <c r="P48" s="25" t="s">
        <v>2</v>
      </c>
      <c r="Q48" s="25">
        <v>0</v>
      </c>
      <c r="R48" s="25" t="s">
        <v>2</v>
      </c>
      <c r="S48" s="25">
        <v>0</v>
      </c>
      <c r="T48" s="25" t="s">
        <v>2</v>
      </c>
      <c r="U48" s="25">
        <v>60</v>
      </c>
      <c r="V48" s="25" t="s">
        <v>2</v>
      </c>
      <c r="W48" s="25">
        <v>0</v>
      </c>
      <c r="X48" s="25" t="s">
        <v>2</v>
      </c>
      <c r="Y48" s="25">
        <v>0</v>
      </c>
      <c r="Z48" s="25" t="s">
        <v>2</v>
      </c>
      <c r="AA48" s="25">
        <v>0</v>
      </c>
      <c r="AB48" s="25" t="s">
        <v>2</v>
      </c>
      <c r="AC48" s="25">
        <v>45</v>
      </c>
      <c r="AD48" s="25" t="s">
        <v>2</v>
      </c>
      <c r="AE48" s="25">
        <f t="shared" ref="AE48:AE53" si="4">C48+E48+G48+I48+K48+M48+O48+Q48+S48+U48+W48+Y48+AA48+AC48</f>
        <v>410</v>
      </c>
      <c r="AF48" s="25" t="s">
        <v>2</v>
      </c>
    </row>
    <row r="49" spans="1:32" ht="76.5" x14ac:dyDescent="0.25">
      <c r="A49" s="38"/>
      <c r="B49" s="1" t="s">
        <v>69</v>
      </c>
      <c r="C49" s="25">
        <v>40</v>
      </c>
      <c r="D49" s="25" t="s">
        <v>2</v>
      </c>
      <c r="E49" s="25">
        <v>0</v>
      </c>
      <c r="F49" s="25" t="s">
        <v>2</v>
      </c>
      <c r="G49" s="25">
        <v>0</v>
      </c>
      <c r="H49" s="25" t="s">
        <v>2</v>
      </c>
      <c r="I49" s="25">
        <v>20</v>
      </c>
      <c r="J49" s="25" t="s">
        <v>2</v>
      </c>
      <c r="K49" s="25">
        <v>0</v>
      </c>
      <c r="L49" s="25" t="s">
        <v>2</v>
      </c>
      <c r="M49" s="25">
        <v>30</v>
      </c>
      <c r="N49" s="25" t="s">
        <v>2</v>
      </c>
      <c r="O49" s="25">
        <v>37.5</v>
      </c>
      <c r="P49" s="25" t="s">
        <v>2</v>
      </c>
      <c r="Q49" s="25">
        <v>0</v>
      </c>
      <c r="R49" s="25" t="s">
        <v>2</v>
      </c>
      <c r="S49" s="25">
        <v>50</v>
      </c>
      <c r="T49" s="25" t="s">
        <v>2</v>
      </c>
      <c r="U49" s="25">
        <v>0</v>
      </c>
      <c r="V49" s="25" t="s">
        <v>2</v>
      </c>
      <c r="W49" s="25">
        <v>0</v>
      </c>
      <c r="X49" s="25" t="s">
        <v>2</v>
      </c>
      <c r="Y49" s="25">
        <v>37.5</v>
      </c>
      <c r="Z49" s="25" t="s">
        <v>2</v>
      </c>
      <c r="AA49" s="25">
        <v>0</v>
      </c>
      <c r="AB49" s="25" t="s">
        <v>2</v>
      </c>
      <c r="AC49" s="25">
        <v>0</v>
      </c>
      <c r="AD49" s="25" t="s">
        <v>2</v>
      </c>
      <c r="AE49" s="25">
        <f t="shared" si="4"/>
        <v>215</v>
      </c>
      <c r="AF49" s="25" t="s">
        <v>2</v>
      </c>
    </row>
    <row r="50" spans="1:32" ht="77.25" x14ac:dyDescent="0.25">
      <c r="A50" s="38">
        <v>14</v>
      </c>
      <c r="B50" s="2" t="s">
        <v>38</v>
      </c>
      <c r="C50" s="25">
        <v>0</v>
      </c>
      <c r="D50" s="25">
        <v>5</v>
      </c>
      <c r="E50" s="25">
        <v>0</v>
      </c>
      <c r="F50" s="25">
        <v>5</v>
      </c>
      <c r="G50" s="25">
        <v>0</v>
      </c>
      <c r="H50" s="25">
        <v>5</v>
      </c>
      <c r="I50" s="25">
        <v>0</v>
      </c>
      <c r="J50" s="25">
        <v>5</v>
      </c>
      <c r="K50" s="25">
        <v>0</v>
      </c>
      <c r="L50" s="25">
        <v>5</v>
      </c>
      <c r="M50" s="25">
        <v>0</v>
      </c>
      <c r="N50" s="25">
        <v>5</v>
      </c>
      <c r="O50" s="25">
        <v>0</v>
      </c>
      <c r="P50" s="25">
        <v>5</v>
      </c>
      <c r="Q50" s="25">
        <v>0</v>
      </c>
      <c r="R50" s="25">
        <v>5</v>
      </c>
      <c r="S50" s="25">
        <v>0</v>
      </c>
      <c r="T50" s="25">
        <v>5</v>
      </c>
      <c r="U50" s="25">
        <v>0</v>
      </c>
      <c r="V50" s="25">
        <v>5</v>
      </c>
      <c r="W50" s="25">
        <v>0</v>
      </c>
      <c r="X50" s="25">
        <v>5</v>
      </c>
      <c r="Y50" s="25">
        <v>0</v>
      </c>
      <c r="Z50" s="25">
        <v>5</v>
      </c>
      <c r="AA50" s="25">
        <v>0</v>
      </c>
      <c r="AB50" s="25">
        <v>5</v>
      </c>
      <c r="AC50" s="25">
        <v>0</v>
      </c>
      <c r="AD50" s="25">
        <v>5</v>
      </c>
      <c r="AE50" s="25">
        <f t="shared" si="4"/>
        <v>0</v>
      </c>
      <c r="AF50" s="26">
        <f>D50+F50+H50+J50+L50+N50+P50+R50+T50+V50+X50+Z50+AB50+AD50</f>
        <v>70</v>
      </c>
    </row>
    <row r="51" spans="1:32" ht="89.25" x14ac:dyDescent="0.25">
      <c r="A51" s="38"/>
      <c r="B51" s="1" t="s">
        <v>39</v>
      </c>
      <c r="C51" s="25">
        <v>0</v>
      </c>
      <c r="D51" s="25" t="s">
        <v>2</v>
      </c>
      <c r="E51" s="25">
        <v>0</v>
      </c>
      <c r="F51" s="25" t="s">
        <v>2</v>
      </c>
      <c r="G51" s="25">
        <v>0</v>
      </c>
      <c r="H51" s="25" t="s">
        <v>2</v>
      </c>
      <c r="I51" s="25">
        <v>0</v>
      </c>
      <c r="J51" s="25" t="s">
        <v>2</v>
      </c>
      <c r="K51" s="25">
        <v>0</v>
      </c>
      <c r="L51" s="25" t="s">
        <v>2</v>
      </c>
      <c r="M51" s="25">
        <v>0</v>
      </c>
      <c r="N51" s="25" t="s">
        <v>2</v>
      </c>
      <c r="O51" s="25">
        <v>0</v>
      </c>
      <c r="P51" s="25" t="s">
        <v>2</v>
      </c>
      <c r="Q51" s="25">
        <v>0</v>
      </c>
      <c r="R51" s="25" t="s">
        <v>2</v>
      </c>
      <c r="S51" s="25">
        <v>0</v>
      </c>
      <c r="T51" s="25" t="s">
        <v>2</v>
      </c>
      <c r="U51" s="25">
        <v>0</v>
      </c>
      <c r="V51" s="25" t="s">
        <v>2</v>
      </c>
      <c r="W51" s="25">
        <v>0</v>
      </c>
      <c r="X51" s="25" t="s">
        <v>2</v>
      </c>
      <c r="Y51" s="25">
        <v>0</v>
      </c>
      <c r="Z51" s="25" t="s">
        <v>2</v>
      </c>
      <c r="AA51" s="25">
        <v>0</v>
      </c>
      <c r="AB51" s="25" t="s">
        <v>2</v>
      </c>
      <c r="AC51" s="25">
        <v>0</v>
      </c>
      <c r="AD51" s="25" t="s">
        <v>2</v>
      </c>
      <c r="AE51" s="25">
        <f t="shared" si="4"/>
        <v>0</v>
      </c>
      <c r="AF51" s="25" t="s">
        <v>2</v>
      </c>
    </row>
    <row r="52" spans="1:32" ht="132.75" customHeight="1" x14ac:dyDescent="0.25">
      <c r="A52" s="38">
        <v>15</v>
      </c>
      <c r="B52" s="2" t="s">
        <v>40</v>
      </c>
      <c r="C52" s="25">
        <v>0</v>
      </c>
      <c r="D52" s="25">
        <v>5</v>
      </c>
      <c r="E52" s="25">
        <v>0</v>
      </c>
      <c r="F52" s="25">
        <v>5</v>
      </c>
      <c r="G52" s="25">
        <v>0</v>
      </c>
      <c r="H52" s="25">
        <v>5</v>
      </c>
      <c r="I52" s="25">
        <v>0</v>
      </c>
      <c r="J52" s="25">
        <v>5</v>
      </c>
      <c r="K52" s="25">
        <v>0</v>
      </c>
      <c r="L52" s="25">
        <v>5</v>
      </c>
      <c r="M52" s="25">
        <v>0</v>
      </c>
      <c r="N52" s="25">
        <v>5</v>
      </c>
      <c r="O52" s="25">
        <v>0</v>
      </c>
      <c r="P52" s="25">
        <v>5</v>
      </c>
      <c r="Q52" s="25">
        <v>0</v>
      </c>
      <c r="R52" s="25">
        <v>5</v>
      </c>
      <c r="S52" s="25">
        <v>0</v>
      </c>
      <c r="T52" s="25">
        <v>5</v>
      </c>
      <c r="U52" s="25">
        <v>0</v>
      </c>
      <c r="V52" s="25">
        <v>5</v>
      </c>
      <c r="W52" s="25">
        <v>0</v>
      </c>
      <c r="X52" s="25">
        <v>5</v>
      </c>
      <c r="Y52" s="25">
        <v>0</v>
      </c>
      <c r="Z52" s="25">
        <v>5</v>
      </c>
      <c r="AA52" s="25">
        <v>0</v>
      </c>
      <c r="AB52" s="25">
        <v>5</v>
      </c>
      <c r="AC52" s="25">
        <v>0</v>
      </c>
      <c r="AD52" s="25">
        <v>5</v>
      </c>
      <c r="AE52" s="25">
        <f t="shared" si="4"/>
        <v>0</v>
      </c>
      <c r="AF52" s="26">
        <f>D52+F52+H52+J52+L52+N52+P52+R52+T52+V52+X52+Z52+AB52+AD52</f>
        <v>70</v>
      </c>
    </row>
    <row r="53" spans="1:32" ht="140.25" x14ac:dyDescent="0.25">
      <c r="A53" s="38"/>
      <c r="B53" s="1" t="s">
        <v>41</v>
      </c>
      <c r="C53" s="25">
        <v>0</v>
      </c>
      <c r="D53" s="25" t="s">
        <v>2</v>
      </c>
      <c r="E53" s="25">
        <v>0</v>
      </c>
      <c r="F53" s="25" t="s">
        <v>2</v>
      </c>
      <c r="G53" s="25">
        <v>0</v>
      </c>
      <c r="H53" s="25" t="s">
        <v>2</v>
      </c>
      <c r="I53" s="25">
        <v>0</v>
      </c>
      <c r="J53" s="25" t="s">
        <v>2</v>
      </c>
      <c r="K53" s="25">
        <v>0</v>
      </c>
      <c r="L53" s="25" t="s">
        <v>2</v>
      </c>
      <c r="M53" s="25">
        <v>0</v>
      </c>
      <c r="N53" s="25" t="s">
        <v>2</v>
      </c>
      <c r="O53" s="25">
        <v>0</v>
      </c>
      <c r="P53" s="25" t="s">
        <v>2</v>
      </c>
      <c r="Q53" s="25">
        <v>0</v>
      </c>
      <c r="R53" s="25" t="s">
        <v>2</v>
      </c>
      <c r="S53" s="25">
        <v>0</v>
      </c>
      <c r="T53" s="25" t="s">
        <v>2</v>
      </c>
      <c r="U53" s="25">
        <v>0</v>
      </c>
      <c r="V53" s="25" t="s">
        <v>2</v>
      </c>
      <c r="W53" s="25">
        <v>0</v>
      </c>
      <c r="X53" s="25" t="s">
        <v>2</v>
      </c>
      <c r="Y53" s="25">
        <v>0</v>
      </c>
      <c r="Z53" s="25" t="s">
        <v>2</v>
      </c>
      <c r="AA53" s="25">
        <v>0</v>
      </c>
      <c r="AB53" s="25" t="s">
        <v>2</v>
      </c>
      <c r="AC53" s="25">
        <v>0</v>
      </c>
      <c r="AD53" s="25" t="s">
        <v>2</v>
      </c>
      <c r="AE53" s="25">
        <f t="shared" si="4"/>
        <v>0</v>
      </c>
      <c r="AF53" s="25" t="s">
        <v>2</v>
      </c>
    </row>
    <row r="54" spans="1:32" ht="166.5" x14ac:dyDescent="0.25">
      <c r="A54" s="38">
        <v>16</v>
      </c>
      <c r="B54" s="2" t="s">
        <v>42</v>
      </c>
      <c r="C54" s="25"/>
      <c r="D54" s="25">
        <v>5</v>
      </c>
      <c r="E54" s="25"/>
      <c r="F54" s="25">
        <v>5</v>
      </c>
      <c r="G54" s="25"/>
      <c r="H54" s="25">
        <v>5</v>
      </c>
      <c r="I54" s="25"/>
      <c r="J54" s="25">
        <v>5</v>
      </c>
      <c r="K54" s="25"/>
      <c r="L54" s="25">
        <v>5</v>
      </c>
      <c r="M54" s="25"/>
      <c r="N54" s="25">
        <v>5</v>
      </c>
      <c r="O54" s="25"/>
      <c r="P54" s="25">
        <v>5</v>
      </c>
      <c r="Q54" s="25"/>
      <c r="R54" s="25">
        <v>5</v>
      </c>
      <c r="S54" s="25"/>
      <c r="T54" s="25">
        <v>5</v>
      </c>
      <c r="U54" s="25"/>
      <c r="V54" s="25">
        <v>5</v>
      </c>
      <c r="W54" s="25"/>
      <c r="X54" s="25">
        <v>5</v>
      </c>
      <c r="Y54" s="25"/>
      <c r="Z54" s="25">
        <v>5</v>
      </c>
      <c r="AA54" s="25"/>
      <c r="AB54" s="25">
        <v>5</v>
      </c>
      <c r="AC54" s="25"/>
      <c r="AD54" s="25">
        <v>5</v>
      </c>
      <c r="AE54" s="25"/>
      <c r="AF54" s="26">
        <f>D54+F54+H54+J54+L54+N54+P54+R54+T54+V54+X54+Z54+AB54+AD54</f>
        <v>70</v>
      </c>
    </row>
    <row r="55" spans="1:32" ht="131.25" customHeight="1" x14ac:dyDescent="0.25">
      <c r="A55" s="38"/>
      <c r="B55" s="7" t="s">
        <v>43</v>
      </c>
      <c r="C55" s="25" t="s">
        <v>87</v>
      </c>
      <c r="D55" s="25" t="s">
        <v>2</v>
      </c>
      <c r="E55" s="25" t="s">
        <v>87</v>
      </c>
      <c r="F55" s="25" t="s">
        <v>2</v>
      </c>
      <c r="G55" s="25" t="s">
        <v>87</v>
      </c>
      <c r="H55" s="25" t="s">
        <v>2</v>
      </c>
      <c r="I55" s="25" t="s">
        <v>87</v>
      </c>
      <c r="J55" s="25" t="s">
        <v>2</v>
      </c>
      <c r="K55" s="25" t="s">
        <v>87</v>
      </c>
      <c r="L55" s="25" t="s">
        <v>2</v>
      </c>
      <c r="M55" s="25" t="s">
        <v>87</v>
      </c>
      <c r="N55" s="25" t="s">
        <v>2</v>
      </c>
      <c r="O55" s="25" t="s">
        <v>87</v>
      </c>
      <c r="P55" s="25" t="s">
        <v>2</v>
      </c>
      <c r="Q55" s="25" t="s">
        <v>87</v>
      </c>
      <c r="R55" s="25" t="s">
        <v>2</v>
      </c>
      <c r="S55" s="25" t="s">
        <v>87</v>
      </c>
      <c r="T55" s="25" t="s">
        <v>2</v>
      </c>
      <c r="U55" s="25" t="s">
        <v>87</v>
      </c>
      <c r="V55" s="25" t="s">
        <v>2</v>
      </c>
      <c r="W55" s="25" t="s">
        <v>87</v>
      </c>
      <c r="X55" s="25" t="s">
        <v>2</v>
      </c>
      <c r="Y55" s="25" t="s">
        <v>87</v>
      </c>
      <c r="Z55" s="25" t="s">
        <v>2</v>
      </c>
      <c r="AA55" s="25" t="s">
        <v>87</v>
      </c>
      <c r="AB55" s="25" t="s">
        <v>2</v>
      </c>
      <c r="AC55" s="25" t="s">
        <v>87</v>
      </c>
      <c r="AD55" s="25" t="s">
        <v>2</v>
      </c>
      <c r="AE55" s="25"/>
      <c r="AF55" s="25" t="s">
        <v>2</v>
      </c>
    </row>
    <row r="56" spans="1:32" ht="138.75" customHeight="1" x14ac:dyDescent="0.25">
      <c r="A56" s="38"/>
      <c r="B56" s="7" t="s">
        <v>44</v>
      </c>
      <c r="C56" s="25"/>
      <c r="D56" s="25" t="s">
        <v>2</v>
      </c>
      <c r="E56" s="25"/>
      <c r="F56" s="25" t="s">
        <v>2</v>
      </c>
      <c r="G56" s="25"/>
      <c r="H56" s="25" t="s">
        <v>2</v>
      </c>
      <c r="I56" s="25"/>
      <c r="J56" s="25" t="s">
        <v>2</v>
      </c>
      <c r="K56" s="25"/>
      <c r="L56" s="25" t="s">
        <v>2</v>
      </c>
      <c r="M56" s="25"/>
      <c r="N56" s="25" t="s">
        <v>2</v>
      </c>
      <c r="O56" s="25"/>
      <c r="P56" s="25" t="s">
        <v>2</v>
      </c>
      <c r="Q56" s="25"/>
      <c r="R56" s="25" t="s">
        <v>2</v>
      </c>
      <c r="S56" s="25"/>
      <c r="T56" s="25" t="s">
        <v>2</v>
      </c>
      <c r="U56" s="25"/>
      <c r="V56" s="25" t="s">
        <v>2</v>
      </c>
      <c r="W56" s="25"/>
      <c r="X56" s="25" t="s">
        <v>2</v>
      </c>
      <c r="Y56" s="25"/>
      <c r="Z56" s="25" t="s">
        <v>2</v>
      </c>
      <c r="AA56" s="25"/>
      <c r="AB56" s="25" t="s">
        <v>2</v>
      </c>
      <c r="AC56" s="25"/>
      <c r="AD56" s="25" t="s">
        <v>2</v>
      </c>
      <c r="AE56" s="25"/>
      <c r="AF56" s="25" t="s">
        <v>2</v>
      </c>
    </row>
    <row r="57" spans="1:32" ht="166.5" x14ac:dyDescent="0.25">
      <c r="A57" s="38">
        <v>17</v>
      </c>
      <c r="B57" s="2" t="s">
        <v>45</v>
      </c>
      <c r="C57" s="25">
        <f>C58/C59*100</f>
        <v>0</v>
      </c>
      <c r="D57" s="25">
        <v>5</v>
      </c>
      <c r="E57" s="25">
        <f t="shared" ref="E57:AC57" si="5">E58/E59*100</f>
        <v>0</v>
      </c>
      <c r="F57" s="25">
        <v>5</v>
      </c>
      <c r="G57" s="25">
        <v>0</v>
      </c>
      <c r="H57" s="25">
        <v>5</v>
      </c>
      <c r="I57" s="25">
        <f t="shared" si="5"/>
        <v>0</v>
      </c>
      <c r="J57" s="25">
        <v>5</v>
      </c>
      <c r="K57" s="25">
        <f t="shared" si="5"/>
        <v>0</v>
      </c>
      <c r="L57" s="25">
        <v>5</v>
      </c>
      <c r="M57" s="25">
        <f t="shared" si="5"/>
        <v>0</v>
      </c>
      <c r="N57" s="25">
        <v>5</v>
      </c>
      <c r="O57" s="31">
        <f t="shared" si="5"/>
        <v>0.31873559433651627</v>
      </c>
      <c r="P57" s="25">
        <v>4</v>
      </c>
      <c r="Q57" s="25">
        <f t="shared" si="5"/>
        <v>0</v>
      </c>
      <c r="R57" s="25">
        <v>5</v>
      </c>
      <c r="S57" s="25">
        <v>0</v>
      </c>
      <c r="T57" s="25">
        <v>5</v>
      </c>
      <c r="U57" s="25">
        <f t="shared" si="5"/>
        <v>0</v>
      </c>
      <c r="V57" s="25">
        <v>5</v>
      </c>
      <c r="W57" s="25">
        <f t="shared" si="5"/>
        <v>0</v>
      </c>
      <c r="X57" s="25">
        <v>5</v>
      </c>
      <c r="Y57" s="25">
        <f t="shared" si="5"/>
        <v>0</v>
      </c>
      <c r="Z57" s="25">
        <v>5</v>
      </c>
      <c r="AA57" s="25">
        <f t="shared" si="5"/>
        <v>0</v>
      </c>
      <c r="AB57" s="25">
        <v>5</v>
      </c>
      <c r="AC57" s="25">
        <f t="shared" si="5"/>
        <v>0</v>
      </c>
      <c r="AD57" s="25">
        <v>5</v>
      </c>
      <c r="AE57" s="25"/>
      <c r="AF57" s="26">
        <f>D57+F57+H57+J57+L57+N57+P57+R57+T57+V57+X57+Z57+AB57+AD57</f>
        <v>69</v>
      </c>
    </row>
    <row r="58" spans="1:32" ht="89.25" x14ac:dyDescent="0.25">
      <c r="A58" s="38"/>
      <c r="B58" s="1" t="s">
        <v>70</v>
      </c>
      <c r="C58" s="25">
        <v>0</v>
      </c>
      <c r="D58" s="25" t="s">
        <v>2</v>
      </c>
      <c r="E58" s="25">
        <v>0</v>
      </c>
      <c r="F58" s="25" t="s">
        <v>2</v>
      </c>
      <c r="G58" s="25">
        <v>0</v>
      </c>
      <c r="H58" s="25" t="s">
        <v>2</v>
      </c>
      <c r="I58" s="25">
        <v>0</v>
      </c>
      <c r="J58" s="25" t="s">
        <v>2</v>
      </c>
      <c r="K58" s="25">
        <v>0</v>
      </c>
      <c r="L58" s="25" t="s">
        <v>2</v>
      </c>
      <c r="M58" s="25">
        <v>0</v>
      </c>
      <c r="N58" s="25" t="s">
        <v>2</v>
      </c>
      <c r="O58" s="25">
        <v>24.2</v>
      </c>
      <c r="P58" s="25" t="s">
        <v>2</v>
      </c>
      <c r="Q58" s="25">
        <v>0</v>
      </c>
      <c r="R58" s="25" t="s">
        <v>2</v>
      </c>
      <c r="S58" s="25">
        <v>0</v>
      </c>
      <c r="T58" s="25" t="s">
        <v>2</v>
      </c>
      <c r="U58" s="25">
        <v>0</v>
      </c>
      <c r="V58" s="25" t="s">
        <v>2</v>
      </c>
      <c r="W58" s="25">
        <v>0</v>
      </c>
      <c r="X58" s="25" t="s">
        <v>2</v>
      </c>
      <c r="Y58" s="25">
        <v>0</v>
      </c>
      <c r="Z58" s="25" t="s">
        <v>2</v>
      </c>
      <c r="AA58" s="25">
        <v>0</v>
      </c>
      <c r="AB58" s="25" t="s">
        <v>2</v>
      </c>
      <c r="AC58" s="25">
        <v>0</v>
      </c>
      <c r="AD58" s="25" t="s">
        <v>2</v>
      </c>
      <c r="AE58" s="25">
        <f>C58+E58+G58+I58+K58+M58+O58+Q58+S58+U58+W58+Y58+AA58+AC58</f>
        <v>24.2</v>
      </c>
      <c r="AF58" s="25" t="s">
        <v>2</v>
      </c>
    </row>
    <row r="59" spans="1:32" ht="95.25" customHeight="1" x14ac:dyDescent="0.25">
      <c r="A59" s="38"/>
      <c r="B59" s="1" t="s">
        <v>71</v>
      </c>
      <c r="C59" s="25">
        <v>219.8</v>
      </c>
      <c r="D59" s="25" t="s">
        <v>2</v>
      </c>
      <c r="E59" s="31">
        <v>93</v>
      </c>
      <c r="F59" s="25" t="s">
        <v>2</v>
      </c>
      <c r="G59" s="25">
        <v>0</v>
      </c>
      <c r="H59" s="25" t="s">
        <v>2</v>
      </c>
      <c r="I59" s="25">
        <v>1528.6</v>
      </c>
      <c r="J59" s="25" t="s">
        <v>2</v>
      </c>
      <c r="K59" s="31">
        <v>1696</v>
      </c>
      <c r="L59" s="25" t="s">
        <v>2</v>
      </c>
      <c r="M59" s="25">
        <v>405.2</v>
      </c>
      <c r="N59" s="25" t="s">
        <v>2</v>
      </c>
      <c r="O59" s="25">
        <v>7592.5</v>
      </c>
      <c r="P59" s="25" t="s">
        <v>2</v>
      </c>
      <c r="Q59" s="25">
        <v>518.5</v>
      </c>
      <c r="R59" s="25" t="s">
        <v>2</v>
      </c>
      <c r="S59" s="25">
        <v>0</v>
      </c>
      <c r="T59" s="25" t="s">
        <v>2</v>
      </c>
      <c r="U59" s="25">
        <v>80.599999999999994</v>
      </c>
      <c r="V59" s="25" t="s">
        <v>2</v>
      </c>
      <c r="W59" s="25">
        <v>242.7</v>
      </c>
      <c r="X59" s="25" t="s">
        <v>2</v>
      </c>
      <c r="Y59" s="25">
        <v>86.1</v>
      </c>
      <c r="Z59" s="25" t="s">
        <v>2</v>
      </c>
      <c r="AA59" s="25">
        <v>208.3</v>
      </c>
      <c r="AB59" s="25" t="s">
        <v>2</v>
      </c>
      <c r="AC59" s="31">
        <v>80</v>
      </c>
      <c r="AD59" s="25" t="s">
        <v>2</v>
      </c>
      <c r="AE59" s="32">
        <f>C59+E59+G59+I59+K59+M59+O59+Q59+S59+U59+W59+Y59+AA59+AC59</f>
        <v>12751.3</v>
      </c>
      <c r="AF59" s="25" t="s">
        <v>2</v>
      </c>
    </row>
    <row r="60" spans="1:32" ht="51.75" x14ac:dyDescent="0.25">
      <c r="A60" s="38">
        <v>18</v>
      </c>
      <c r="B60" s="2" t="s">
        <v>46</v>
      </c>
      <c r="C60" s="25">
        <f>C61/C62*100</f>
        <v>0</v>
      </c>
      <c r="D60" s="25">
        <v>5</v>
      </c>
      <c r="E60" s="25">
        <f t="shared" ref="E60:AC60" si="6">E61/E62*100</f>
        <v>0</v>
      </c>
      <c r="F60" s="25">
        <v>5</v>
      </c>
      <c r="G60" s="25">
        <f t="shared" si="6"/>
        <v>0</v>
      </c>
      <c r="H60" s="25">
        <v>5</v>
      </c>
      <c r="I60" s="25">
        <f t="shared" si="6"/>
        <v>0</v>
      </c>
      <c r="J60" s="25">
        <v>5</v>
      </c>
      <c r="K60" s="27">
        <f t="shared" si="6"/>
        <v>2.4669631715355322</v>
      </c>
      <c r="L60" s="25">
        <v>4</v>
      </c>
      <c r="M60" s="25">
        <f t="shared" si="6"/>
        <v>0</v>
      </c>
      <c r="N60" s="25">
        <v>5</v>
      </c>
      <c r="O60" s="25">
        <f t="shared" si="6"/>
        <v>0</v>
      </c>
      <c r="P60" s="25">
        <v>5</v>
      </c>
      <c r="Q60" s="27">
        <f t="shared" si="6"/>
        <v>7.4352206401724963E-2</v>
      </c>
      <c r="R60" s="25">
        <v>5</v>
      </c>
      <c r="S60" s="25">
        <f t="shared" si="6"/>
        <v>0</v>
      </c>
      <c r="T60" s="25">
        <v>5</v>
      </c>
      <c r="U60" s="25">
        <f t="shared" si="6"/>
        <v>0</v>
      </c>
      <c r="V60" s="25">
        <v>5</v>
      </c>
      <c r="W60" s="25">
        <f t="shared" si="6"/>
        <v>0</v>
      </c>
      <c r="X60" s="25">
        <v>5</v>
      </c>
      <c r="Y60" s="25">
        <f t="shared" si="6"/>
        <v>0</v>
      </c>
      <c r="Z60" s="25">
        <v>5</v>
      </c>
      <c r="AA60" s="25">
        <f t="shared" si="6"/>
        <v>0</v>
      </c>
      <c r="AB60" s="25">
        <v>5</v>
      </c>
      <c r="AC60" s="25">
        <f t="shared" si="6"/>
        <v>0</v>
      </c>
      <c r="AD60" s="25">
        <v>5</v>
      </c>
      <c r="AE60" s="27"/>
      <c r="AF60" s="26">
        <f>D60+F60+H60+J60+L60+N60+P60+R60+T60+V60+X60+Z60+AB60+AD60</f>
        <v>69</v>
      </c>
    </row>
    <row r="61" spans="1:32" ht="51" x14ac:dyDescent="0.25">
      <c r="A61" s="38"/>
      <c r="B61" s="1" t="s">
        <v>72</v>
      </c>
      <c r="C61" s="25">
        <v>0</v>
      </c>
      <c r="D61" s="25" t="s">
        <v>2</v>
      </c>
      <c r="E61" s="25">
        <v>0</v>
      </c>
      <c r="F61" s="25" t="s">
        <v>2</v>
      </c>
      <c r="G61" s="25">
        <v>0</v>
      </c>
      <c r="H61" s="25" t="s">
        <v>2</v>
      </c>
      <c r="I61" s="25">
        <v>0</v>
      </c>
      <c r="J61" s="25" t="s">
        <v>2</v>
      </c>
      <c r="K61" s="25">
        <v>308.39999999999998</v>
      </c>
      <c r="L61" s="25" t="s">
        <v>2</v>
      </c>
      <c r="M61" s="25">
        <v>0</v>
      </c>
      <c r="N61" s="25" t="s">
        <v>2</v>
      </c>
      <c r="O61" s="25">
        <v>0</v>
      </c>
      <c r="P61" s="25" t="s">
        <v>2</v>
      </c>
      <c r="Q61" s="31">
        <v>4</v>
      </c>
      <c r="R61" s="25" t="s">
        <v>2</v>
      </c>
      <c r="S61" s="25">
        <v>0</v>
      </c>
      <c r="T61" s="25" t="s">
        <v>2</v>
      </c>
      <c r="U61" s="25">
        <v>0</v>
      </c>
      <c r="V61" s="25" t="s">
        <v>2</v>
      </c>
      <c r="W61" s="25">
        <v>0</v>
      </c>
      <c r="X61" s="25" t="s">
        <v>2</v>
      </c>
      <c r="Y61" s="25">
        <v>0</v>
      </c>
      <c r="Z61" s="25" t="s">
        <v>2</v>
      </c>
      <c r="AA61" s="25">
        <v>0</v>
      </c>
      <c r="AB61" s="25" t="s">
        <v>2</v>
      </c>
      <c r="AC61" s="25">
        <v>0</v>
      </c>
      <c r="AD61" s="25" t="s">
        <v>2</v>
      </c>
      <c r="AE61" s="25">
        <f>C61+E61+G61+I61+K61+M61+O61+Q61+S61+U61+W61+Y61+AA61+AC61</f>
        <v>312.39999999999998</v>
      </c>
      <c r="AF61" s="25" t="s">
        <v>2</v>
      </c>
    </row>
    <row r="62" spans="1:32" ht="47.25" customHeight="1" x14ac:dyDescent="0.25">
      <c r="A62" s="38"/>
      <c r="B62" s="1" t="s">
        <v>73</v>
      </c>
      <c r="C62" s="32">
        <v>16333.9</v>
      </c>
      <c r="D62" s="32" t="s">
        <v>2</v>
      </c>
      <c r="E62" s="32">
        <v>5520.1</v>
      </c>
      <c r="F62" s="32" t="s">
        <v>2</v>
      </c>
      <c r="G62" s="32">
        <v>3954.4</v>
      </c>
      <c r="H62" s="32" t="s">
        <v>2</v>
      </c>
      <c r="I62" s="32">
        <v>15006.9</v>
      </c>
      <c r="J62" s="32" t="s">
        <v>2</v>
      </c>
      <c r="K62" s="32">
        <v>12501.2</v>
      </c>
      <c r="L62" s="32" t="s">
        <v>2</v>
      </c>
      <c r="M62" s="32">
        <v>10229.6</v>
      </c>
      <c r="N62" s="32" t="s">
        <v>2</v>
      </c>
      <c r="O62" s="32">
        <v>14120.9</v>
      </c>
      <c r="P62" s="32" t="s">
        <v>2</v>
      </c>
      <c r="Q62" s="32">
        <v>5379.8</v>
      </c>
      <c r="R62" s="32" t="s">
        <v>2</v>
      </c>
      <c r="S62" s="32">
        <v>3922.3</v>
      </c>
      <c r="T62" s="32" t="s">
        <v>2</v>
      </c>
      <c r="U62" s="32">
        <v>2761.1</v>
      </c>
      <c r="V62" s="32" t="s">
        <v>2</v>
      </c>
      <c r="W62" s="32">
        <v>2126.1</v>
      </c>
      <c r="X62" s="32" t="s">
        <v>2</v>
      </c>
      <c r="Y62" s="32">
        <v>3311</v>
      </c>
      <c r="Z62" s="32" t="s">
        <v>2</v>
      </c>
      <c r="AA62" s="32">
        <v>3912.1</v>
      </c>
      <c r="AB62" s="32" t="s">
        <v>2</v>
      </c>
      <c r="AC62" s="32">
        <v>18187.5</v>
      </c>
      <c r="AD62" s="32" t="s">
        <v>2</v>
      </c>
      <c r="AE62" s="32">
        <f>C62+E62+G62+I62+K62+M62+O62+Q62+S62+U62+W62+Y62+AA62+AC62</f>
        <v>117266.90000000002</v>
      </c>
      <c r="AF62" s="32" t="s">
        <v>2</v>
      </c>
    </row>
    <row r="63" spans="1:32" ht="51.75" x14ac:dyDescent="0.25">
      <c r="A63" s="38">
        <v>19</v>
      </c>
      <c r="B63" s="2" t="s">
        <v>76</v>
      </c>
      <c r="C63" s="27">
        <f>C64/C65</f>
        <v>101.25608695652173</v>
      </c>
      <c r="D63" s="25">
        <v>5</v>
      </c>
      <c r="E63" s="27">
        <f>E64/E65</f>
        <v>101.51515151515152</v>
      </c>
      <c r="F63" s="25">
        <v>5</v>
      </c>
      <c r="G63" s="27">
        <f>G64/G65</f>
        <v>100.90909090909091</v>
      </c>
      <c r="H63" s="25">
        <v>5</v>
      </c>
      <c r="I63" s="27">
        <f>I64/I65</f>
        <v>101.55130434782608</v>
      </c>
      <c r="J63" s="25">
        <v>5</v>
      </c>
      <c r="K63" s="27">
        <f>K64/K65</f>
        <v>101.43217391304348</v>
      </c>
      <c r="L63" s="25">
        <v>5</v>
      </c>
      <c r="M63" s="27">
        <f>M64/M65</f>
        <v>101.79652173913044</v>
      </c>
      <c r="N63" s="25">
        <v>5</v>
      </c>
      <c r="O63" s="27">
        <f>O64/O65</f>
        <v>101.45454545454545</v>
      </c>
      <c r="P63" s="25">
        <v>5</v>
      </c>
      <c r="Q63" s="27">
        <f>Q64/Q65</f>
        <v>101.73</v>
      </c>
      <c r="R63" s="25">
        <v>5</v>
      </c>
      <c r="S63" s="27">
        <f>S64/S65</f>
        <v>102.5</v>
      </c>
      <c r="T63" s="25">
        <v>5</v>
      </c>
      <c r="U63" s="27">
        <f>U64/U65</f>
        <v>102</v>
      </c>
      <c r="V63" s="25">
        <v>5</v>
      </c>
      <c r="W63" s="27">
        <f>W64/W65</f>
        <v>102</v>
      </c>
      <c r="X63" s="25">
        <v>5</v>
      </c>
      <c r="Y63" s="27">
        <f>Y64/Y65</f>
        <v>102.5</v>
      </c>
      <c r="Z63" s="25">
        <v>5</v>
      </c>
      <c r="AA63" s="27">
        <f>AA64/AA65</f>
        <v>101</v>
      </c>
      <c r="AB63" s="25">
        <v>5</v>
      </c>
      <c r="AC63" s="27">
        <f>AC64/AC65</f>
        <v>100</v>
      </c>
      <c r="AD63" s="25">
        <v>5</v>
      </c>
      <c r="AE63" s="25"/>
      <c r="AF63" s="26">
        <f>D63+F63+H63+J63+L63+N63+P63+R63+T63+V63+X63+Z63+AB63+AD63</f>
        <v>70</v>
      </c>
    </row>
    <row r="64" spans="1:32" ht="82.5" customHeight="1" x14ac:dyDescent="0.25">
      <c r="A64" s="38"/>
      <c r="B64" s="1" t="s">
        <v>77</v>
      </c>
      <c r="C64" s="25">
        <v>2328.89</v>
      </c>
      <c r="D64" s="25" t="s">
        <v>2</v>
      </c>
      <c r="E64" s="25">
        <v>3350</v>
      </c>
      <c r="F64" s="25" t="s">
        <v>2</v>
      </c>
      <c r="G64" s="25">
        <v>3330</v>
      </c>
      <c r="H64" s="25" t="s">
        <v>2</v>
      </c>
      <c r="I64" s="25">
        <v>2335.6799999999998</v>
      </c>
      <c r="J64" s="25" t="s">
        <v>2</v>
      </c>
      <c r="K64" s="25">
        <v>2332.94</v>
      </c>
      <c r="L64" s="25" t="s">
        <v>2</v>
      </c>
      <c r="M64" s="25">
        <v>2341.3200000000002</v>
      </c>
      <c r="N64" s="25" t="s">
        <v>2</v>
      </c>
      <c r="O64" s="25">
        <v>3348</v>
      </c>
      <c r="P64" s="25" t="s">
        <v>2</v>
      </c>
      <c r="Q64" s="25">
        <v>3357.09</v>
      </c>
      <c r="R64" s="25" t="s">
        <v>2</v>
      </c>
      <c r="S64" s="25">
        <v>1025</v>
      </c>
      <c r="T64" s="25" t="s">
        <v>2</v>
      </c>
      <c r="U64" s="25">
        <v>1020</v>
      </c>
      <c r="V64" s="25" t="s">
        <v>2</v>
      </c>
      <c r="W64" s="25">
        <v>1020</v>
      </c>
      <c r="X64" s="25" t="s">
        <v>2</v>
      </c>
      <c r="Y64" s="25">
        <v>1025</v>
      </c>
      <c r="Z64" s="25" t="s">
        <v>2</v>
      </c>
      <c r="AA64" s="25">
        <v>1010</v>
      </c>
      <c r="AB64" s="25" t="s">
        <v>2</v>
      </c>
      <c r="AC64" s="25">
        <v>400</v>
      </c>
      <c r="AD64" s="25" t="s">
        <v>2</v>
      </c>
      <c r="AE64" s="25">
        <f>C64+E64+G64+I64+K64+M64+O64+Q64+S64+U64+W64+Y64+AA64+AC64</f>
        <v>28223.920000000002</v>
      </c>
      <c r="AF64" s="25" t="s">
        <v>2</v>
      </c>
    </row>
    <row r="65" spans="1:32" ht="38.25" x14ac:dyDescent="0.25">
      <c r="A65" s="38"/>
      <c r="B65" s="1" t="s">
        <v>74</v>
      </c>
      <c r="C65" s="25">
        <v>23</v>
      </c>
      <c r="D65" s="25" t="s">
        <v>2</v>
      </c>
      <c r="E65" s="25">
        <v>33</v>
      </c>
      <c r="F65" s="25" t="s">
        <v>2</v>
      </c>
      <c r="G65" s="25">
        <v>33</v>
      </c>
      <c r="H65" s="25" t="s">
        <v>2</v>
      </c>
      <c r="I65" s="25">
        <v>23</v>
      </c>
      <c r="J65" s="25" t="s">
        <v>2</v>
      </c>
      <c r="K65" s="25">
        <v>23</v>
      </c>
      <c r="L65" s="25" t="s">
        <v>2</v>
      </c>
      <c r="M65" s="25">
        <v>23</v>
      </c>
      <c r="N65" s="25" t="s">
        <v>2</v>
      </c>
      <c r="O65" s="25">
        <v>33</v>
      </c>
      <c r="P65" s="25" t="s">
        <v>2</v>
      </c>
      <c r="Q65" s="25">
        <v>33</v>
      </c>
      <c r="R65" s="25" t="s">
        <v>2</v>
      </c>
      <c r="S65" s="25">
        <v>10</v>
      </c>
      <c r="T65" s="25" t="s">
        <v>2</v>
      </c>
      <c r="U65" s="25">
        <v>10</v>
      </c>
      <c r="V65" s="25" t="s">
        <v>2</v>
      </c>
      <c r="W65" s="25">
        <v>10</v>
      </c>
      <c r="X65" s="25" t="s">
        <v>2</v>
      </c>
      <c r="Y65" s="25">
        <v>10</v>
      </c>
      <c r="Z65" s="25" t="s">
        <v>2</v>
      </c>
      <c r="AA65" s="25">
        <v>10</v>
      </c>
      <c r="AB65" s="25" t="s">
        <v>2</v>
      </c>
      <c r="AC65" s="25">
        <v>4</v>
      </c>
      <c r="AD65" s="25" t="s">
        <v>2</v>
      </c>
      <c r="AE65" s="25">
        <f>C65+E65+G65+I65+K65+M65+O65+Q65+S65+U65+W65+Y65+AA65+AC65</f>
        <v>278</v>
      </c>
      <c r="AF65" s="25" t="s">
        <v>2</v>
      </c>
    </row>
    <row r="66" spans="1:32" ht="38.25" x14ac:dyDescent="0.25">
      <c r="A66" s="38"/>
      <c r="B66" s="1" t="s">
        <v>75</v>
      </c>
      <c r="C66" s="25">
        <v>1</v>
      </c>
      <c r="D66" s="25" t="s">
        <v>2</v>
      </c>
      <c r="E66" s="25">
        <v>1</v>
      </c>
      <c r="F66" s="25" t="s">
        <v>2</v>
      </c>
      <c r="G66" s="25">
        <v>1</v>
      </c>
      <c r="H66" s="25" t="s">
        <v>2</v>
      </c>
      <c r="I66" s="25">
        <v>1</v>
      </c>
      <c r="J66" s="25" t="s">
        <v>2</v>
      </c>
      <c r="K66" s="25">
        <v>1</v>
      </c>
      <c r="L66" s="25" t="s">
        <v>2</v>
      </c>
      <c r="M66" s="25">
        <v>1</v>
      </c>
      <c r="N66" s="25" t="s">
        <v>2</v>
      </c>
      <c r="O66" s="25">
        <v>1</v>
      </c>
      <c r="P66" s="25" t="s">
        <v>2</v>
      </c>
      <c r="Q66" s="25">
        <v>1</v>
      </c>
      <c r="R66" s="25" t="s">
        <v>2</v>
      </c>
      <c r="S66" s="25">
        <v>1</v>
      </c>
      <c r="T66" s="25" t="s">
        <v>2</v>
      </c>
      <c r="U66" s="25">
        <v>1</v>
      </c>
      <c r="V66" s="25" t="s">
        <v>2</v>
      </c>
      <c r="W66" s="25">
        <v>1</v>
      </c>
      <c r="X66" s="25" t="s">
        <v>2</v>
      </c>
      <c r="Y66" s="25">
        <v>1</v>
      </c>
      <c r="Z66" s="25" t="s">
        <v>2</v>
      </c>
      <c r="AA66" s="25">
        <v>1</v>
      </c>
      <c r="AB66" s="25" t="s">
        <v>2</v>
      </c>
      <c r="AC66" s="25">
        <v>1</v>
      </c>
      <c r="AD66" s="25" t="s">
        <v>2</v>
      </c>
      <c r="AE66" s="25">
        <f>C66+E66+G66+I66+K66+M66+O66+Q66+S66+U66+W66+Y66+AA66+AC66</f>
        <v>14</v>
      </c>
      <c r="AF66" s="25" t="s">
        <v>2</v>
      </c>
    </row>
    <row r="67" spans="1:32" ht="24.75" customHeight="1" x14ac:dyDescent="0.25">
      <c r="A67" s="5"/>
      <c r="B67" s="6" t="s">
        <v>6</v>
      </c>
      <c r="C67" s="26"/>
      <c r="D67" s="26">
        <f>D5+D8+D11+D14+D27+D30+D33+D35+D37+D39+D41+D44+D47+D50+D52+D54+D57+D60+D63</f>
        <v>74</v>
      </c>
      <c r="E67" s="26"/>
      <c r="F67" s="26">
        <f>F5+F8+F11+F14+F27+F30+F33+F35+F37+F39+F41+F44+F47+F50+F52+F54+F57+F60+F63</f>
        <v>83</v>
      </c>
      <c r="G67" s="26"/>
      <c r="H67" s="26">
        <f>H5+H8+H11+H14+H27+H30+H33+H35+H37+H39+H41+H44+H47+H50+H52+H54+H57+H60+H63</f>
        <v>70</v>
      </c>
      <c r="I67" s="26"/>
      <c r="J67" s="26">
        <f>J5+J8+J11+J14+J27+J30+J33+J35+J37+J39+J41+J44+J47+J50+J52+J54+J57+J60+J63</f>
        <v>79</v>
      </c>
      <c r="K67" s="26"/>
      <c r="L67" s="26">
        <f>L5+L8+L11+L14+L27+L30+L33+L35+L37+L39+L41+L44+L47+L50+L52+L54+L57+L60+L63</f>
        <v>72</v>
      </c>
      <c r="M67" s="26"/>
      <c r="N67" s="26">
        <f>N5+N8+N11+N14+N27+N30+N33+N35+N37+N39+N41+N44+N47+N50+N52+N54+N57+N60+N63</f>
        <v>76</v>
      </c>
      <c r="O67" s="26"/>
      <c r="P67" s="26">
        <f>P5+P8+P11+P14+P27+P30+P33+P35+P37+P39+P41+P44+P47+P50+P52+P54+P57+P60+P63</f>
        <v>73</v>
      </c>
      <c r="Q67" s="26"/>
      <c r="R67" s="26">
        <f>R5+R8+R11+R14+R27+R30+R33+R35+R37+R39+R41+R44+R47+R50+R52+R54+R57+R60+R63</f>
        <v>84</v>
      </c>
      <c r="S67" s="26"/>
      <c r="T67" s="26">
        <f>T5+T8+T11+T14+T27+T30+T33+T35+T37+T39+T41+T44+T47+T50+T52+T54+T57+T60+T63</f>
        <v>77</v>
      </c>
      <c r="U67" s="26"/>
      <c r="V67" s="26">
        <f>V5+V8+V11+V14+V27+V30+V33+V35+V37+V39+V41+V44+V47+V50+V52+V54+V57+V60+V63</f>
        <v>74</v>
      </c>
      <c r="W67" s="26"/>
      <c r="X67" s="26">
        <f>X5+X8+X11+X14+X27+X30+X33+X35+X37+X39+X41+X44+X47+X50+X52+X54+X57+X60+X63</f>
        <v>81</v>
      </c>
      <c r="Y67" s="26"/>
      <c r="Z67" s="26">
        <f>Z5+Z8+Z11+Z14+Z27+Z30+Z33+Z35+Z37+Z39+Z41+Z44+Z47+Z50+Z52+Z54+Z57+Z60+Z63</f>
        <v>73</v>
      </c>
      <c r="AA67" s="26"/>
      <c r="AB67" s="26">
        <f>AB5+AB8+AB11+AB14+AB27+AB30+AB33+AB35+AB37+AB39+AB41+AB44+AB47+AB50+AB52+AB54+AB57+AB60+AB63</f>
        <v>74</v>
      </c>
      <c r="AC67" s="26"/>
      <c r="AD67" s="26">
        <f>AD5+AD8+AD11+AD14+AD27+AD30+AD33+AD35+AD37+AD39+AD41+AD44+AD47+AD50+AD52+AD54+AD57+AD60+AD63</f>
        <v>74</v>
      </c>
      <c r="AE67" s="26"/>
      <c r="AF67" s="26">
        <f>AF5+AF8+AF11+AF14+AF27+AF30+AF33+AF35+AF37+AF39+AF41+AF44+AF47+AF50+AF52+AF54+AF57+AF60+AF63</f>
        <v>1064</v>
      </c>
    </row>
  </sheetData>
  <mergeCells count="37">
    <mergeCell ref="A60:A62"/>
    <mergeCell ref="A63:A66"/>
    <mergeCell ref="A44:A46"/>
    <mergeCell ref="A47:A49"/>
    <mergeCell ref="A50:A51"/>
    <mergeCell ref="A52:A53"/>
    <mergeCell ref="A54:A56"/>
    <mergeCell ref="A57:A59"/>
    <mergeCell ref="A41:A43"/>
    <mergeCell ref="A8:A10"/>
    <mergeCell ref="A11:A13"/>
    <mergeCell ref="A14:A26"/>
    <mergeCell ref="A27:A29"/>
    <mergeCell ref="A30:A32"/>
    <mergeCell ref="A33:A34"/>
    <mergeCell ref="A35:A36"/>
    <mergeCell ref="A37:A38"/>
    <mergeCell ref="A39:A40"/>
    <mergeCell ref="AE3:AF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C1:T1"/>
    <mergeCell ref="G3:H3"/>
    <mergeCell ref="A5:A7"/>
    <mergeCell ref="C3:D3"/>
    <mergeCell ref="B3:B4"/>
    <mergeCell ref="A3:A4"/>
    <mergeCell ref="E3:F3"/>
  </mergeCells>
  <pageMargins left="0.19685039370078741" right="0.11811023622047245" top="0.55118110236220474" bottom="0.35433070866141736" header="0.11811023622047245" footer="0.11811023622047245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0"/>
  <sheetViews>
    <sheetView tabSelected="1" workbookViewId="0">
      <selection activeCell="F22" sqref="F22"/>
    </sheetView>
  </sheetViews>
  <sheetFormatPr defaultRowHeight="15" x14ac:dyDescent="0.25"/>
  <cols>
    <col min="1" max="1" width="5.5703125" customWidth="1"/>
    <col min="2" max="2" width="35.140625" customWidth="1"/>
    <col min="3" max="3" width="9.42578125" customWidth="1"/>
    <col min="4" max="4" width="20.5703125" customWidth="1"/>
    <col min="5" max="5" width="17.7109375" customWidth="1"/>
    <col min="6" max="6" width="20.140625" customWidth="1"/>
  </cols>
  <sheetData>
    <row r="2" spans="1:19" ht="32.25" customHeight="1" x14ac:dyDescent="0.25">
      <c r="A2" s="47" t="s">
        <v>85</v>
      </c>
      <c r="B2" s="48"/>
      <c r="C2" s="48"/>
      <c r="D2" s="48"/>
      <c r="E2" s="48"/>
      <c r="F2" s="48"/>
    </row>
    <row r="4" spans="1:19" ht="58.5" customHeight="1" x14ac:dyDescent="0.25">
      <c r="A4" s="12" t="s">
        <v>80</v>
      </c>
      <c r="B4" s="12" t="s">
        <v>78</v>
      </c>
      <c r="C4" s="12" t="s">
        <v>79</v>
      </c>
      <c r="D4" s="12" t="s">
        <v>81</v>
      </c>
      <c r="E4" s="12" t="s">
        <v>82</v>
      </c>
      <c r="F4" s="12" t="s">
        <v>83</v>
      </c>
      <c r="G4" s="11"/>
      <c r="H4" s="11"/>
      <c r="I4" s="11"/>
      <c r="J4" s="11"/>
      <c r="K4" s="11"/>
      <c r="L4" s="11"/>
      <c r="M4" s="11"/>
      <c r="N4" s="9"/>
      <c r="O4" s="9"/>
      <c r="P4" s="10"/>
      <c r="Q4" s="10"/>
      <c r="R4" s="10"/>
      <c r="S4" s="10"/>
    </row>
    <row r="5" spans="1:19" x14ac:dyDescent="0.25">
      <c r="A5" s="16">
        <v>1</v>
      </c>
      <c r="B5" s="13" t="s">
        <v>3</v>
      </c>
      <c r="C5" s="17">
        <v>7</v>
      </c>
      <c r="D5" s="17">
        <f>'Оценка ОУ 2018'!D67</f>
        <v>74</v>
      </c>
      <c r="E5" s="18">
        <f>D5/95</f>
        <v>0.77894736842105261</v>
      </c>
      <c r="F5" s="18">
        <f>E5*5</f>
        <v>3.8947368421052628</v>
      </c>
    </row>
    <row r="6" spans="1:19" x14ac:dyDescent="0.25">
      <c r="A6" s="16">
        <v>2</v>
      </c>
      <c r="B6" s="13" t="s">
        <v>7</v>
      </c>
      <c r="C6" s="21">
        <v>2</v>
      </c>
      <c r="D6" s="21">
        <f>'Оценка ОУ 2018'!F67</f>
        <v>83</v>
      </c>
      <c r="E6" s="18">
        <f t="shared" ref="E6:E18" si="0">D6/95</f>
        <v>0.87368421052631584</v>
      </c>
      <c r="F6" s="18">
        <f t="shared" ref="F6:F18" si="1">E6*5</f>
        <v>4.3684210526315788</v>
      </c>
    </row>
    <row r="7" spans="1:19" x14ac:dyDescent="0.25">
      <c r="A7" s="16">
        <v>3</v>
      </c>
      <c r="B7" s="13" t="s">
        <v>8</v>
      </c>
      <c r="C7" s="17">
        <v>10</v>
      </c>
      <c r="D7" s="17">
        <f>'Оценка ОУ 2018'!H67</f>
        <v>70</v>
      </c>
      <c r="E7" s="18">
        <f t="shared" si="0"/>
        <v>0.73684210526315785</v>
      </c>
      <c r="F7" s="18">
        <f t="shared" si="1"/>
        <v>3.6842105263157894</v>
      </c>
    </row>
    <row r="8" spans="1:19" x14ac:dyDescent="0.25">
      <c r="A8" s="16">
        <v>4</v>
      </c>
      <c r="B8" s="13" t="s">
        <v>9</v>
      </c>
      <c r="C8" s="17">
        <v>4</v>
      </c>
      <c r="D8" s="17">
        <f>'Оценка ОУ 2018'!J67</f>
        <v>79</v>
      </c>
      <c r="E8" s="18">
        <f t="shared" si="0"/>
        <v>0.83157894736842108</v>
      </c>
      <c r="F8" s="18">
        <f t="shared" si="1"/>
        <v>4.1578947368421053</v>
      </c>
    </row>
    <row r="9" spans="1:19" x14ac:dyDescent="0.25">
      <c r="A9" s="16">
        <v>5</v>
      </c>
      <c r="B9" s="13" t="s">
        <v>10</v>
      </c>
      <c r="C9" s="17">
        <v>9</v>
      </c>
      <c r="D9" s="17">
        <f>'Оценка ОУ 2018'!L67</f>
        <v>72</v>
      </c>
      <c r="E9" s="18">
        <f t="shared" si="0"/>
        <v>0.75789473684210529</v>
      </c>
      <c r="F9" s="18">
        <f t="shared" si="1"/>
        <v>3.7894736842105265</v>
      </c>
    </row>
    <row r="10" spans="1:19" x14ac:dyDescent="0.25">
      <c r="A10" s="16">
        <v>6</v>
      </c>
      <c r="B10" s="13" t="s">
        <v>11</v>
      </c>
      <c r="C10" s="17">
        <v>6</v>
      </c>
      <c r="D10" s="17">
        <f>'Оценка ОУ 2018'!N67</f>
        <v>76</v>
      </c>
      <c r="E10" s="18">
        <f t="shared" si="0"/>
        <v>0.8</v>
      </c>
      <c r="F10" s="18">
        <f t="shared" si="1"/>
        <v>4</v>
      </c>
    </row>
    <row r="11" spans="1:19" x14ac:dyDescent="0.25">
      <c r="A11" s="16">
        <v>7</v>
      </c>
      <c r="B11" s="13" t="s">
        <v>12</v>
      </c>
      <c r="C11" s="17">
        <v>8</v>
      </c>
      <c r="D11" s="17">
        <f>'Оценка ОУ 2018'!P67</f>
        <v>73</v>
      </c>
      <c r="E11" s="18">
        <f t="shared" si="0"/>
        <v>0.76842105263157889</v>
      </c>
      <c r="F11" s="18">
        <f t="shared" si="1"/>
        <v>3.8421052631578947</v>
      </c>
    </row>
    <row r="12" spans="1:19" x14ac:dyDescent="0.25">
      <c r="A12" s="16">
        <v>8</v>
      </c>
      <c r="B12" s="13" t="s">
        <v>13</v>
      </c>
      <c r="C12" s="21">
        <v>1</v>
      </c>
      <c r="D12" s="21">
        <f>'Оценка ОУ 2018'!R67</f>
        <v>84</v>
      </c>
      <c r="E12" s="18">
        <f t="shared" si="0"/>
        <v>0.88421052631578945</v>
      </c>
      <c r="F12" s="18">
        <f t="shared" si="1"/>
        <v>4.4210526315789469</v>
      </c>
    </row>
    <row r="13" spans="1:19" x14ac:dyDescent="0.25">
      <c r="A13" s="16">
        <v>9</v>
      </c>
      <c r="B13" s="13" t="s">
        <v>14</v>
      </c>
      <c r="C13" s="17">
        <v>5</v>
      </c>
      <c r="D13" s="17">
        <f>'Оценка ОУ 2018'!T67</f>
        <v>77</v>
      </c>
      <c r="E13" s="18">
        <f t="shared" si="0"/>
        <v>0.81052631578947365</v>
      </c>
      <c r="F13" s="18">
        <f t="shared" si="1"/>
        <v>4.0526315789473681</v>
      </c>
    </row>
    <row r="14" spans="1:19" x14ac:dyDescent="0.25">
      <c r="A14" s="16">
        <v>10</v>
      </c>
      <c r="B14" s="13" t="s">
        <v>15</v>
      </c>
      <c r="C14" s="17">
        <v>7</v>
      </c>
      <c r="D14" s="17">
        <f>'Оценка ОУ 2018'!V67</f>
        <v>74</v>
      </c>
      <c r="E14" s="18">
        <f t="shared" si="0"/>
        <v>0.77894736842105261</v>
      </c>
      <c r="F14" s="18">
        <f t="shared" si="1"/>
        <v>3.8947368421052628</v>
      </c>
    </row>
    <row r="15" spans="1:19" x14ac:dyDescent="0.25">
      <c r="A15" s="16">
        <v>11</v>
      </c>
      <c r="B15" s="13" t="s">
        <v>16</v>
      </c>
      <c r="C15" s="21">
        <v>3</v>
      </c>
      <c r="D15" s="21">
        <f>'Оценка ОУ 2018'!X67</f>
        <v>81</v>
      </c>
      <c r="E15" s="18">
        <f t="shared" si="0"/>
        <v>0.85263157894736841</v>
      </c>
      <c r="F15" s="18">
        <f t="shared" si="1"/>
        <v>4.2631578947368425</v>
      </c>
    </row>
    <row r="16" spans="1:19" x14ac:dyDescent="0.25">
      <c r="A16" s="16">
        <v>12</v>
      </c>
      <c r="B16" s="13" t="s">
        <v>17</v>
      </c>
      <c r="C16" s="17">
        <v>8</v>
      </c>
      <c r="D16" s="17">
        <f>'Оценка ОУ 2018'!Z67</f>
        <v>73</v>
      </c>
      <c r="E16" s="18">
        <f t="shared" si="0"/>
        <v>0.76842105263157889</v>
      </c>
      <c r="F16" s="18">
        <f t="shared" si="1"/>
        <v>3.8421052631578947</v>
      </c>
    </row>
    <row r="17" spans="1:6" x14ac:dyDescent="0.25">
      <c r="A17" s="16">
        <v>13</v>
      </c>
      <c r="B17" s="13" t="s">
        <v>18</v>
      </c>
      <c r="C17" s="17">
        <v>7</v>
      </c>
      <c r="D17" s="17">
        <f>'Оценка ОУ 2018'!AB67</f>
        <v>74</v>
      </c>
      <c r="E17" s="18">
        <f t="shared" si="0"/>
        <v>0.77894736842105261</v>
      </c>
      <c r="F17" s="18">
        <f t="shared" si="1"/>
        <v>3.8947368421052628</v>
      </c>
    </row>
    <row r="18" spans="1:6" x14ac:dyDescent="0.25">
      <c r="A18" s="16">
        <v>14</v>
      </c>
      <c r="B18" s="13" t="s">
        <v>19</v>
      </c>
      <c r="C18" s="17">
        <v>7</v>
      </c>
      <c r="D18" s="17">
        <f>'Оценка ОУ 2018'!AD67</f>
        <v>74</v>
      </c>
      <c r="E18" s="18">
        <f t="shared" si="0"/>
        <v>0.77894736842105261</v>
      </c>
      <c r="F18" s="18">
        <f t="shared" si="1"/>
        <v>3.8947368421052628</v>
      </c>
    </row>
    <row r="19" spans="1:6" ht="22.5" customHeight="1" x14ac:dyDescent="0.25">
      <c r="A19" s="14"/>
      <c r="B19" s="14" t="s">
        <v>84</v>
      </c>
      <c r="C19" s="15" t="s">
        <v>2</v>
      </c>
      <c r="D19" s="20">
        <f t="shared" ref="D19:E19" si="2">SUM(D5:D18)/14</f>
        <v>76</v>
      </c>
      <c r="E19" s="19">
        <f t="shared" si="2"/>
        <v>0.8</v>
      </c>
      <c r="F19" s="19">
        <f>SUM(F5:F18)/14</f>
        <v>3.9999999999999996</v>
      </c>
    </row>
    <row r="20" spans="1:6" x14ac:dyDescent="0.25">
      <c r="C20" s="8"/>
      <c r="D20" s="8"/>
      <c r="E20" s="8"/>
      <c r="F20" s="8"/>
    </row>
  </sheetData>
  <mergeCells count="1">
    <mergeCell ref="A2:F2"/>
  </mergeCells>
  <pageMargins left="0.70866141732283472" right="0.31496062992125984" top="0.74803149606299213" bottom="0.74803149606299213" header="0.31496062992125984" footer="0.31496062992125984"/>
  <pageSetup paperSize="9" scale="8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Оценка ОУ 2018</vt:lpstr>
      <vt:lpstr>Сводный рейтинг ОУ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2019-03-11T01:48:53Z</dcterms:modified>
</cp:coreProperties>
</file>